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754D7CA5-B20E-4DC1-81E7-70A50972352C}" xr6:coauthVersionLast="47" xr6:coauthVersionMax="47" xr10:uidLastSave="{00000000-0000-0000-0000-000000000000}"/>
  <workbookProtection workbookAlgorithmName="SHA-512" workbookHashValue="pux0zC9Aoe7FJRlGgrJ7qdi1HDR0Z1xbDZgD2dvYRsaSpHUPzw2yeZpmUMK40jY4BNvMi+9CrqUTvWcK/G38Zw==" workbookSaltValue="ig4toviWrRyNwgF//C0Ctw==" workbookSpinCount="100000" lockStructure="1"/>
  <bookViews>
    <workbookView xWindow="-110" yWindow="-110" windowWidth="38620" windowHeight="21100" activeTab="4" xr2:uid="{00000000-000D-0000-FFFF-FFFF00000000}"/>
  </bookViews>
  <sheets>
    <sheet name="SAŽETAK" sheetId="1" r:id="rId1"/>
    <sheet name=" Račun prihoda i rashoda" sheetId="3" r:id="rId2"/>
    <sheet name="Rashodi prema izvorima" sheetId="2" r:id="rId3"/>
    <sheet name="Rashodi prema funkcijskoj kl" sheetId="5" r:id="rId4"/>
    <sheet name="POSEBNI DIO" sheetId="7" r:id="rId5"/>
  </sheets>
  <definedNames>
    <definedName name="_xlnm.Print_Area" localSheetId="4">'POSEBNI DIO'!$A$1:$H$295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7" i="7" l="1"/>
  <c r="E268" i="7"/>
  <c r="E269" i="7"/>
  <c r="E270" i="7"/>
  <c r="E271" i="7"/>
  <c r="E250" i="7"/>
  <c r="E251" i="7"/>
  <c r="E252" i="7"/>
  <c r="E253" i="7"/>
  <c r="E254" i="7"/>
  <c r="E255" i="7"/>
  <c r="E256" i="7"/>
  <c r="E257" i="7"/>
  <c r="E258" i="7"/>
  <c r="E259" i="7"/>
  <c r="E260" i="7"/>
  <c r="E242" i="7"/>
  <c r="E243" i="7"/>
  <c r="E244" i="7"/>
  <c r="E245" i="7"/>
  <c r="E246" i="7"/>
  <c r="E247" i="7"/>
  <c r="E248" i="7"/>
  <c r="E249" i="7"/>
  <c r="E217" i="7"/>
  <c r="E218" i="7"/>
  <c r="E228" i="7"/>
  <c r="E229" i="7"/>
  <c r="E230" i="7"/>
  <c r="E219" i="7"/>
  <c r="E205" i="7"/>
  <c r="E206" i="7"/>
  <c r="E207" i="7"/>
  <c r="E212" i="7"/>
  <c r="E213" i="7"/>
  <c r="E201" i="7"/>
  <c r="E162" i="7"/>
  <c r="E157" i="7" s="1"/>
  <c r="E151" i="7" s="1"/>
  <c r="E141" i="7"/>
  <c r="E142" i="7"/>
  <c r="E143" i="7"/>
  <c r="E144" i="7"/>
  <c r="E145" i="7"/>
  <c r="E146" i="7"/>
  <c r="E147" i="7"/>
  <c r="E125" i="7"/>
  <c r="E126" i="7"/>
  <c r="E129" i="7"/>
  <c r="E130" i="7"/>
  <c r="E131" i="7"/>
  <c r="E132" i="7"/>
  <c r="E117" i="7"/>
  <c r="E118" i="7"/>
  <c r="E93" i="7"/>
  <c r="E97" i="7"/>
  <c r="E98" i="7"/>
  <c r="E99" i="7"/>
  <c r="E100" i="7"/>
  <c r="E101" i="7"/>
  <c r="E104" i="7"/>
  <c r="E105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61" i="7"/>
  <c r="E62" i="7"/>
  <c r="E63" i="7"/>
  <c r="E64" i="7"/>
  <c r="E65" i="7"/>
  <c r="E66" i="7"/>
  <c r="E73" i="7"/>
  <c r="E54" i="7"/>
  <c r="E55" i="7"/>
  <c r="E56" i="7"/>
  <c r="E57" i="7"/>
  <c r="E58" i="7"/>
  <c r="E59" i="7"/>
  <c r="E60" i="7"/>
  <c r="E30" i="7"/>
  <c r="E21" i="7"/>
  <c r="E17" i="7"/>
  <c r="E12" i="7"/>
  <c r="H42" i="3"/>
  <c r="H31" i="3"/>
  <c r="E11" i="7" l="1"/>
  <c r="C219" i="7"/>
  <c r="C218" i="7" s="1"/>
  <c r="C111" i="7"/>
  <c r="C116" i="7"/>
  <c r="C103" i="7"/>
  <c r="C96" i="7"/>
  <c r="C175" i="7"/>
  <c r="C182" i="7"/>
  <c r="C169" i="7"/>
  <c r="C162" i="7"/>
  <c r="C37" i="7"/>
  <c r="C36" i="7" s="1"/>
  <c r="C30" i="7"/>
  <c r="C17" i="7"/>
  <c r="D17" i="7" s="1"/>
  <c r="C12" i="7"/>
  <c r="F10" i="5"/>
  <c r="G10" i="5" s="1"/>
  <c r="I20" i="3"/>
  <c r="J20" i="3" s="1"/>
  <c r="I19" i="3"/>
  <c r="J19" i="3" s="1"/>
  <c r="I15" i="3"/>
  <c r="F13" i="5"/>
  <c r="G13" i="5" s="1"/>
  <c r="F12" i="5"/>
  <c r="G12" i="5" s="1"/>
  <c r="F11" i="5"/>
  <c r="G11" i="5" s="1"/>
  <c r="D68" i="7"/>
  <c r="G68" i="7" s="1"/>
  <c r="H68" i="7" s="1"/>
  <c r="D67" i="7"/>
  <c r="G67" i="7" s="1"/>
  <c r="H67" i="7" s="1"/>
  <c r="D26" i="7"/>
  <c r="D19" i="7"/>
  <c r="D18" i="7"/>
  <c r="D8" i="7"/>
  <c r="F12" i="7"/>
  <c r="F42" i="7"/>
  <c r="F41" i="7" s="1"/>
  <c r="G19" i="7"/>
  <c r="H19" i="7" s="1"/>
  <c r="G11" i="1"/>
  <c r="G8" i="1"/>
  <c r="C102" i="7" l="1"/>
  <c r="E102" i="7" s="1"/>
  <c r="E103" i="7"/>
  <c r="C115" i="7"/>
  <c r="E115" i="7" s="1"/>
  <c r="E116" i="7"/>
  <c r="C95" i="7"/>
  <c r="E95" i="7" s="1"/>
  <c r="E96" i="7"/>
  <c r="C157" i="7"/>
  <c r="G10" i="3"/>
  <c r="F40" i="7"/>
  <c r="F39" i="7" s="1"/>
  <c r="G39" i="7" s="1"/>
  <c r="H39" i="7" s="1"/>
  <c r="G41" i="7"/>
  <c r="H41" i="7" s="1"/>
  <c r="G42" i="7"/>
  <c r="H42" i="7" s="1"/>
  <c r="G16" i="3"/>
  <c r="G11" i="3"/>
  <c r="I11" i="3" s="1"/>
  <c r="G13" i="3"/>
  <c r="I13" i="3" s="1"/>
  <c r="F239" i="7"/>
  <c r="G31" i="3"/>
  <c r="G291" i="7"/>
  <c r="H291" i="7" s="1"/>
  <c r="G264" i="7"/>
  <c r="H264" i="7" s="1"/>
  <c r="G27" i="3"/>
  <c r="G37" i="3"/>
  <c r="G42" i="3"/>
  <c r="G41" i="3" s="1"/>
  <c r="H118" i="7"/>
  <c r="H117" i="7"/>
  <c r="H116" i="7"/>
  <c r="H115" i="7"/>
  <c r="C151" i="7" l="1"/>
  <c r="C150" i="7" s="1"/>
  <c r="C149" i="7" s="1"/>
  <c r="C94" i="7"/>
  <c r="E94" i="7" s="1"/>
  <c r="I10" i="3"/>
  <c r="J10" i="3" s="1"/>
  <c r="F238" i="7"/>
  <c r="G26" i="3"/>
  <c r="G25" i="3" s="1"/>
  <c r="F20" i="7"/>
  <c r="G26" i="7"/>
  <c r="H26" i="7" s="1"/>
  <c r="F31" i="7"/>
  <c r="F30" i="7" s="1"/>
  <c r="F36" i="7"/>
  <c r="G48" i="7"/>
  <c r="H48" i="7" s="1"/>
  <c r="G49" i="7"/>
  <c r="H49" i="7" s="1"/>
  <c r="G50" i="7"/>
  <c r="H50" i="7" s="1"/>
  <c r="G51" i="7"/>
  <c r="H51" i="7" s="1"/>
  <c r="G52" i="7"/>
  <c r="H52" i="7" s="1"/>
  <c r="G53" i="7"/>
  <c r="H53" i="7" s="1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H110" i="7"/>
  <c r="H113" i="7"/>
  <c r="H114" i="7"/>
  <c r="F116" i="7"/>
  <c r="F117" i="7"/>
  <c r="F118" i="7"/>
  <c r="F125" i="7"/>
  <c r="F126" i="7"/>
  <c r="F129" i="7"/>
  <c r="F130" i="7"/>
  <c r="F131" i="7"/>
  <c r="F132" i="7"/>
  <c r="F141" i="7"/>
  <c r="F142" i="7"/>
  <c r="F143" i="7"/>
  <c r="F144" i="7"/>
  <c r="F145" i="7"/>
  <c r="F146" i="7"/>
  <c r="F147" i="7"/>
  <c r="F158" i="7"/>
  <c r="F159" i="7"/>
  <c r="F160" i="7"/>
  <c r="F161" i="7"/>
  <c r="F164" i="7"/>
  <c r="F165" i="7"/>
  <c r="F167" i="7"/>
  <c r="F168" i="7"/>
  <c r="F170" i="7"/>
  <c r="F176" i="7"/>
  <c r="F177" i="7"/>
  <c r="F178" i="7"/>
  <c r="F179" i="7"/>
  <c r="F181" i="7"/>
  <c r="F182" i="7"/>
  <c r="F183" i="7"/>
  <c r="F184" i="7"/>
  <c r="F191" i="7"/>
  <c r="F192" i="7"/>
  <c r="F193" i="7"/>
  <c r="F195" i="7"/>
  <c r="F196" i="7"/>
  <c r="F197" i="7"/>
  <c r="F201" i="7"/>
  <c r="F205" i="7"/>
  <c r="F206" i="7"/>
  <c r="F207" i="7"/>
  <c r="F212" i="7"/>
  <c r="F213" i="7"/>
  <c r="F221" i="7"/>
  <c r="F222" i="7"/>
  <c r="F227" i="7"/>
  <c r="F229" i="7"/>
  <c r="F230" i="7"/>
  <c r="F232" i="7"/>
  <c r="F233" i="7"/>
  <c r="F234" i="7"/>
  <c r="F237" i="7"/>
  <c r="F235" i="7" s="1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G285" i="7"/>
  <c r="H285" i="7" s="1"/>
  <c r="G286" i="7"/>
  <c r="H286" i="7" s="1"/>
  <c r="F288" i="7"/>
  <c r="F289" i="7"/>
  <c r="F290" i="7"/>
  <c r="F17" i="7" l="1"/>
  <c r="F11" i="7" s="1"/>
  <c r="G18" i="7"/>
  <c r="H18" i="7" s="1"/>
  <c r="F228" i="7"/>
  <c r="H109" i="7"/>
  <c r="F115" i="7"/>
  <c r="G17" i="7" l="1"/>
  <c r="H17" i="7" s="1"/>
  <c r="G228" i="7"/>
  <c r="H228" i="7" s="1"/>
  <c r="G217" i="7" l="1"/>
  <c r="H217" i="7" s="1"/>
  <c r="G216" i="7"/>
  <c r="H216" i="7" s="1"/>
  <c r="H108" i="7"/>
  <c r="H107" i="7"/>
  <c r="G215" i="7" l="1"/>
  <c r="H215" i="7" s="1"/>
  <c r="G47" i="7"/>
  <c r="H47" i="7" s="1"/>
  <c r="H106" i="7"/>
  <c r="G149" i="7" l="1"/>
  <c r="G148" i="7" l="1"/>
  <c r="H148" i="7" l="1"/>
  <c r="F7" i="7" l="1"/>
  <c r="G6" i="7" l="1"/>
  <c r="H6" i="7"/>
</calcChain>
</file>

<file path=xl/sharedStrings.xml><?xml version="1.0" encoding="utf-8"?>
<sst xmlns="http://schemas.openxmlformats.org/spreadsheetml/2006/main" count="576" uniqueCount="259">
  <si>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</si>
  <si>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</si>
  <si>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</si>
  <si>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</si>
  <si>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</si>
  <si>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</si>
  <si>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</si>
  <si>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</si>
  <si>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</si>
  <si>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</si>
  <si>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</si>
  <si>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</si>
  <si>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</si>
  <si>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</si>
  <si>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</si>
  <si>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</si>
  <si>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</si>
  <si>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</si>
  <si>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</si>
  <si>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</si>
  <si>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</si>
  <si>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</si>
  <si>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</si>
  <si>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</si>
  <si>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</si>
  <si>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</si>
  <si>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</si>
  <si>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</si>
  <si>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</si>
  <si>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</si>
  <si>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</si>
  <si>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</si>
  <si>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</si>
  <si>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</si>
  <si>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</si>
  <si>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</si>
  <si>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</si>
  <si>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</si>
  <si>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</si>
  <si>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</si>
  <si>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</si>
  <si>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</si>
  <si>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</si>
  <si>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</si>
  <si>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</si>
  <si>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</si>
  <si>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</si>
  <si>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Program 1003</t>
  </si>
  <si>
    <t>MINIMALNI STANDARD U SREDNJEM ŠKOLSTVU I UČENIČKOM DOMU- MATERIJALNI I FINANCIJSKI RASHODI</t>
  </si>
  <si>
    <t>Aktivnost A100001</t>
  </si>
  <si>
    <t xml:space="preserve">Rashodi poslovanja 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</si>
  <si>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</si>
  <si>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</si>
  <si>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</si>
  <si>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</si>
  <si>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</si>
  <si>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</si>
  <si>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</si>
  <si>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</si>
  <si>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</si>
  <si>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</si>
  <si>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</si>
  <si>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</si>
  <si>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</si>
  <si>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</si>
  <si>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</si>
  <si>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</si>
  <si>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</si>
  <si>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</si>
  <si>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</si>
  <si>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</si>
  <si>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</si>
  <si>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</si>
  <si>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</si>
  <si>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</si>
  <si>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</si>
  <si>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</si>
  <si>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</si>
  <si>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Naknade građanima i kućanstvima na temelju osiguranja i druge naknade</t>
  </si>
  <si>
    <t>Ostale naknade građanima i kućanstvima iz proračuna</t>
  </si>
  <si>
    <t>Aktivnost A100002</t>
  </si>
  <si>
    <t>TEKUĆE INVESTICIJSKO ODRŽAVANJE- minimalni standard</t>
  </si>
  <si>
    <t>Materijal i dijelovi za tekuće i investicijsko održavanje</t>
  </si>
  <si>
    <t>Usluge tekućeg i investicijskog održavanja</t>
  </si>
  <si>
    <t>Program 1002</t>
  </si>
  <si>
    <t>4</t>
  </si>
  <si>
    <t>Program 1001</t>
  </si>
  <si>
    <t>POJAČANI STANDARD U ŠKOLSTVU</t>
  </si>
  <si>
    <t>Tekući projekt T100002</t>
  </si>
  <si>
    <t>ŽUPANIJSKA STRUČNA VIJEĆA</t>
  </si>
  <si>
    <t>Materijal i sirovine</t>
  </si>
  <si>
    <t>Sitan inventar i auto gume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</si>
  <si>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</si>
  <si>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</si>
  <si>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</si>
  <si>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</si>
  <si>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</si>
  <si>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3</t>
  </si>
  <si>
    <t>32</t>
  </si>
  <si>
    <t>329</t>
  </si>
  <si>
    <t>3299</t>
  </si>
  <si>
    <t>Tekući projekt T100041</t>
  </si>
  <si>
    <t>E-TEHNIČAR</t>
  </si>
  <si>
    <t>Tekući projekt T100031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</si>
  <si>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</si>
  <si>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</si>
  <si>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</si>
  <si>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</si>
  <si>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</si>
  <si>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za prijevoz, rad na terenu i odvojeni život</t>
  </si>
  <si>
    <t>KAPITALNO ULAGANJE</t>
  </si>
  <si>
    <t>Tekući projekt T100001</t>
  </si>
  <si>
    <t>OPREMA ŠKOLA</t>
  </si>
  <si>
    <t>Postrojenja i oprema</t>
  </si>
  <si>
    <t>Uredska oprema i namještaj</t>
  </si>
  <si>
    <t>Uređaji,strojevi i oprema za ostale namj.</t>
  </si>
  <si>
    <t>TEKUĆE I INVESTICIJSKO ODRŽAVNJE U ŠKOLSTVU</t>
  </si>
  <si>
    <t>TEKUĆE I INVESTICIJSKO ODRŽAVANJE U ŠKOLSTVU</t>
  </si>
  <si>
    <t>PROGRAMI SREDNJIH ŠKOLA IZVAN ŽUPANIJSKOG PRORAČUNA</t>
  </si>
  <si>
    <t>Uredski materijal</t>
  </si>
  <si>
    <t>Službena odjeća i obuća</t>
  </si>
  <si>
    <t>Članarine</t>
  </si>
  <si>
    <t>Pristojbe i naknade-nezap.invalida</t>
  </si>
  <si>
    <t>Troškovi sudskih postupaka</t>
  </si>
  <si>
    <t>Financijski rashodi</t>
  </si>
  <si>
    <t>Bankarske usluge i usluge platnog prom.</t>
  </si>
  <si>
    <t>Zatezne kamate</t>
  </si>
  <si>
    <t>ADMINISTRATIVNO, TEHNIČKO I STRUČNO OSOBLJE</t>
  </si>
  <si>
    <t>3113</t>
  </si>
  <si>
    <t>Plaće za prekovremeni rad</t>
  </si>
  <si>
    <t>Plaće za posebne uvjete rada</t>
  </si>
  <si>
    <t>Doprinosi za obvezno osiguranje u slučaju nezaposlenosti-tužbe</t>
  </si>
  <si>
    <t xml:space="preserve"> Tekući projekt T100001</t>
  </si>
  <si>
    <t>OBRAZOVANJE ODRASLIH</t>
  </si>
  <si>
    <t>Ostali nespomenuti rashodi poslov.</t>
  </si>
  <si>
    <t>Tekući projekt  T100003</t>
  </si>
  <si>
    <t>Sportska i glazbena oprema</t>
  </si>
  <si>
    <t>Tekući projekt T100009</t>
  </si>
  <si>
    <t>Knjige, umjetnička djela i ostale izložbene vrijednosti</t>
  </si>
  <si>
    <t>Knjige</t>
  </si>
  <si>
    <t>321</t>
  </si>
  <si>
    <t>3211</t>
  </si>
  <si>
    <t>3213</t>
  </si>
  <si>
    <t>Tekući projekt T100018</t>
  </si>
  <si>
    <t>PROGRAM ERASMUS</t>
  </si>
  <si>
    <t>322</t>
  </si>
  <si>
    <t>3221</t>
  </si>
  <si>
    <t>Tekući projekt T100019</t>
  </si>
  <si>
    <t>NABAVA UDŽBENIKA ZA UČENIKE</t>
  </si>
  <si>
    <t>37</t>
  </si>
  <si>
    <t>372</t>
  </si>
  <si>
    <t>3722</t>
  </si>
  <si>
    <t>Naknade građanima i kućanstvima u naravi</t>
  </si>
  <si>
    <t>42</t>
  </si>
  <si>
    <t>422</t>
  </si>
  <si>
    <t>4221</t>
  </si>
  <si>
    <t>DECENTRALIZIRANA SREDSTVA SŠ</t>
  </si>
  <si>
    <t>Pomoći</t>
  </si>
  <si>
    <t>4.2</t>
  </si>
  <si>
    <t>1.1</t>
  </si>
  <si>
    <t>1.1.</t>
  </si>
  <si>
    <t>PRSTEN POTPORE III</t>
  </si>
  <si>
    <t>5.T.</t>
  </si>
  <si>
    <t>31</t>
  </si>
  <si>
    <t>311</t>
  </si>
  <si>
    <t>3111</t>
  </si>
  <si>
    <t>Plaće za redovan ras</t>
  </si>
  <si>
    <r>
      <rPr>
        <b/>
        <i/>
        <sz val="10"/>
        <color rgb="FF000000"/>
        <rFont val="Arial"/>
        <family val="2"/>
        <charset val="238"/>
      </rPr>
      <t>Ministars.znanos.,obraz. i sporta</t>
    </r>
    <r>
      <rPr>
        <sz val="10"/>
        <color indexed="8"/>
        <rFont val="Arial"/>
        <family val="2"/>
        <charset val="238"/>
      </rPr>
      <t>- EFS-III</t>
    </r>
  </si>
  <si>
    <t>Tekući projekt T100047</t>
  </si>
  <si>
    <t>3.4.</t>
  </si>
  <si>
    <t>Vlastiti prihodi -SŠ</t>
  </si>
  <si>
    <t>3224</t>
  </si>
  <si>
    <t>Materijal i dijelovi za tekuće i inves. Održ.</t>
  </si>
  <si>
    <t>Prihodi za posebne namjene SŠ</t>
  </si>
  <si>
    <t>5.L.</t>
  </si>
  <si>
    <t>Pomoći SŠ</t>
  </si>
  <si>
    <t>Donacije SŠ</t>
  </si>
  <si>
    <t>Rashodi za nabavu proizvedene dugot. Imo.</t>
  </si>
  <si>
    <t>3232</t>
  </si>
  <si>
    <t>424</t>
  </si>
  <si>
    <t>4241</t>
  </si>
  <si>
    <t>Rashodi za nabavu proizv. dugot. Imo.</t>
  </si>
  <si>
    <t>Računala i računalna oprema</t>
  </si>
  <si>
    <t xml:space="preserve">ŠKOLSKI SPORTSKA DRUŠTVA </t>
  </si>
  <si>
    <t>Tekući projekt  T1000022</t>
  </si>
  <si>
    <t>42219</t>
  </si>
  <si>
    <t>Ostala uredska oprema</t>
  </si>
  <si>
    <t>PRSTEN POTPORE V</t>
  </si>
  <si>
    <t>PRSTEN POTPORE VI</t>
  </si>
  <si>
    <r>
      <rPr>
        <b/>
        <i/>
        <sz val="10"/>
        <color rgb="FF000000"/>
        <rFont val="Arial"/>
        <family val="2"/>
        <charset val="238"/>
      </rPr>
      <t>Ministars.znanos.,obraz. i sporta</t>
    </r>
    <r>
      <rPr>
        <b/>
        <sz val="10"/>
        <color indexed="8"/>
        <rFont val="Arial"/>
        <family val="2"/>
        <charset val="238"/>
      </rPr>
      <t>- EFS-III</t>
    </r>
  </si>
  <si>
    <t>09 Obrazovanje</t>
  </si>
  <si>
    <t>092 Srednjoškolsko obrazovanje</t>
  </si>
  <si>
    <t>0921 Nižesrednjoškolsko obrazovanje</t>
  </si>
  <si>
    <t>097 Istraživanje i razvoj obrazovanja</t>
  </si>
  <si>
    <t>0970 Istraživanje i razvoj obrazovanja</t>
  </si>
  <si>
    <t>07 Zdravstvo</t>
  </si>
  <si>
    <t>0960 Dodatne usluge u obrazovanju</t>
  </si>
  <si>
    <t>076 Poslovi i usluge zdravstva koji nisu nigdje svrstani</t>
  </si>
  <si>
    <t>0760 Poslovi i usluge zdravstva koji nisu nigdje svrstani</t>
  </si>
  <si>
    <t>096 Dodatne usluge u obrazovanju</t>
  </si>
  <si>
    <t>Prihodi od prodaje proizvoda i robe te pruženih usluga</t>
  </si>
  <si>
    <t>Vlastiti izvori</t>
  </si>
  <si>
    <t>Prihodi od upravnih i administrativnih pristojbi, pristojbi po posebnim propisima i naknada</t>
  </si>
  <si>
    <t>6.4.</t>
  </si>
  <si>
    <t>Donacije</t>
  </si>
  <si>
    <t>Financijsku rashodi</t>
  </si>
  <si>
    <t xml:space="preserve">098 Usluge obrazovanja koje nisu nigdje svrstane </t>
  </si>
  <si>
    <t>4.M.</t>
  </si>
  <si>
    <t>Prihodi za posebne namjene</t>
  </si>
  <si>
    <t xml:space="preserve">0980 Usluge obrazovanja koje nisu nigdje svrstane </t>
  </si>
  <si>
    <t>3295</t>
  </si>
  <si>
    <t>Novčana naknada poslodavacazbog nezapošlavanja osoba s invaliditetom</t>
  </si>
  <si>
    <t>Ostale naknade geađanima i kućanstvima iz proračuna</t>
  </si>
  <si>
    <t>3721</t>
  </si>
  <si>
    <t>Naknade građanima i kućanstvima u novcu</t>
  </si>
  <si>
    <t>Ravnateljica:</t>
  </si>
  <si>
    <t>Vesna Brkljačić,prof.</t>
  </si>
  <si>
    <t>Tekući projekt T100054</t>
  </si>
  <si>
    <t>Tekući projekt T100055</t>
  </si>
  <si>
    <t>Izvršenje 2022.</t>
  </si>
  <si>
    <t>Plan za 2024. EUR</t>
  </si>
  <si>
    <t>Projekcija 
za 2026.</t>
  </si>
  <si>
    <t>PRSTEN POTPORE VII</t>
  </si>
  <si>
    <t>Plan
za 2023.</t>
  </si>
  <si>
    <t>Plan 2023.</t>
  </si>
  <si>
    <t>Plan za 2024.</t>
  </si>
  <si>
    <t>1.069.332,85 eur</t>
  </si>
  <si>
    <t>1.033.434,44 eur</t>
  </si>
  <si>
    <t>FINANCIJSKI PLAN PRORAČUNSKOG KORISNIKA JEDINICE LOKALNE I PODRUČNE (REGIONALNE) SAMOUPRAVE 
ZA 2024. I PROJEKCIJA ZA 2025. I 2026. GODINU</t>
  </si>
  <si>
    <t>PRIJEDLOG 1. IZMJENA I DOPUNA FINANCIJSKOG PLANA ZA 2024. GODINU</t>
  </si>
  <si>
    <t>Izvršenje 2022. EUR</t>
  </si>
  <si>
    <t>Prijedlog 1. Izmjena i dopuna financijskog plana za 2024. godinu</t>
  </si>
  <si>
    <t>Prijedlog I. Izmjena i dopuna financijskog plana za 2024. godinu</t>
  </si>
  <si>
    <t>PRIHODI POSLOVANJA PREMA IZVORIMA FINANCIRANJA</t>
  </si>
  <si>
    <t>UKUPNO RASHODI</t>
  </si>
  <si>
    <t>OSTVARENJE/IZVRŠENJE 
1.-12.2022</t>
  </si>
  <si>
    <t>IZVORNI PLAN ILI REBALANS 2023.</t>
  </si>
  <si>
    <t xml:space="preserve">UKUPNO PRIHODI </t>
  </si>
  <si>
    <t>1 Opći prihodi i primici</t>
  </si>
  <si>
    <t>11 Opći prihodi i primici</t>
  </si>
  <si>
    <t>3 Vlastiti prihodi</t>
  </si>
  <si>
    <t>3.2. VLASTITI PRIHODI- SŠ</t>
  </si>
  <si>
    <t>4 PRIHODI ZA POSEBNE NAMJENE</t>
  </si>
  <si>
    <t>4.2. DECENTRALIZIRANA SREDSTVA- SŠ</t>
  </si>
  <si>
    <t>5 POMOĆI</t>
  </si>
  <si>
    <t>5.L. POMOĆI- SŠ</t>
  </si>
  <si>
    <t>6. DONACIJE</t>
  </si>
  <si>
    <t>6.4. DONACIJE- SŠ</t>
  </si>
  <si>
    <t>4. M. PRIHODI ZA POSEBNE NAMJENE- SŠ</t>
  </si>
  <si>
    <t>5. T. MINIS. ZNANOST., OBRAZOVANJA I SPORTA-EFS-III</t>
  </si>
  <si>
    <t>…</t>
  </si>
  <si>
    <t>TEKUĆI PLAN 2024.</t>
  </si>
  <si>
    <t xml:space="preserve">IZVRŠENJE 2022. </t>
  </si>
  <si>
    <t>313</t>
  </si>
  <si>
    <t>3132</t>
  </si>
  <si>
    <t>3237</t>
  </si>
  <si>
    <t>3239</t>
  </si>
  <si>
    <t>3225</t>
  </si>
  <si>
    <t>4227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</si>
</sst>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kn&quot;"/>
    <numFmt numFmtId="166" formatCode="_-* #,##0.00\ [$€-1]_-;\-* #,##0.00\ [$€-1]_-;_-* &quot;-&quot;??\ [$€-1]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FF"/>
      </patternFill>
    </fill>
    <fill>
      <patternFill patternType="solid">
        <fgColor rgb="FF92D050"/>
        <bgColor rgb="FFE1E1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E1E1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C1C1FF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31" fillId="0" borderId="0"/>
    <xf numFmtId="0" fontId="3" fillId="0" borderId="0"/>
  </cellStyleXfs>
  <cellXfs count="19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6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2" fillId="5" borderId="3" xfId="1" applyFont="1" applyFill="1" applyBorder="1" applyAlignment="1">
      <alignment vertical="center" wrapText="1" readingOrder="1"/>
    </xf>
    <xf numFmtId="0" fontId="22" fillId="0" borderId="3" xfId="1" applyFont="1" applyBorder="1" applyAlignment="1">
      <alignment vertical="center" wrapText="1" readingOrder="1"/>
    </xf>
    <xf numFmtId="0" fontId="23" fillId="0" borderId="3" xfId="1" applyFont="1" applyBorder="1" applyAlignment="1">
      <alignment vertical="center" wrapText="1" readingOrder="1"/>
    </xf>
    <xf numFmtId="0" fontId="24" fillId="0" borderId="3" xfId="1" applyFont="1" applyBorder="1" applyAlignment="1">
      <alignment horizontal="left" vertical="center" wrapText="1" readingOrder="1"/>
    </xf>
    <xf numFmtId="0" fontId="25" fillId="0" borderId="3" xfId="1" applyFont="1" applyBorder="1" applyAlignment="1">
      <alignment horizontal="left" vertical="center" wrapText="1" readingOrder="1"/>
    </xf>
    <xf numFmtId="0" fontId="18" fillId="2" borderId="3" xfId="0" applyFont="1" applyFill="1" applyBorder="1" applyAlignment="1">
      <alignment horizontal="left" vertical="center" wrapText="1"/>
    </xf>
    <xf numFmtId="0" fontId="0" fillId="0" borderId="3" xfId="0" applyBorder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3" xfId="0" applyNumberFormat="1" applyBorder="1"/>
    <xf numFmtId="49" fontId="0" fillId="0" borderId="0" xfId="0" applyNumberFormat="1"/>
    <xf numFmtId="49" fontId="0" fillId="4" borderId="3" xfId="0" applyNumberFormat="1" applyFill="1" applyBorder="1" applyAlignment="1">
      <alignment horizontal="left"/>
    </xf>
    <xf numFmtId="49" fontId="6" fillId="0" borderId="3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21" fillId="0" borderId="3" xfId="0" applyNumberFormat="1" applyFont="1" applyBorder="1" applyAlignment="1">
      <alignment horizontal="center" wrapText="1"/>
    </xf>
    <xf numFmtId="49" fontId="22" fillId="5" borderId="3" xfId="1" applyNumberFormat="1" applyFont="1" applyFill="1" applyBorder="1" applyAlignment="1">
      <alignment horizontal="left" vertical="center" wrapText="1" readingOrder="1"/>
    </xf>
    <xf numFmtId="49" fontId="22" fillId="0" borderId="3" xfId="1" applyNumberFormat="1" applyFont="1" applyBorder="1" applyAlignment="1">
      <alignment horizontal="left" vertical="center" wrapText="1" readingOrder="1"/>
    </xf>
    <xf numFmtId="49" fontId="23" fillId="0" borderId="3" xfId="1" applyNumberFormat="1" applyFont="1" applyBorder="1" applyAlignment="1">
      <alignment horizontal="left" vertical="center" wrapText="1" readingOrder="1"/>
    </xf>
    <xf numFmtId="49" fontId="22" fillId="5" borderId="3" xfId="1" applyNumberFormat="1" applyFont="1" applyFill="1" applyBorder="1" applyAlignment="1">
      <alignment horizontal="center" vertical="center" wrapText="1" readingOrder="1"/>
    </xf>
    <xf numFmtId="49" fontId="22" fillId="0" borderId="3" xfId="1" applyNumberFormat="1" applyFont="1" applyBorder="1" applyAlignment="1">
      <alignment horizontal="center" vertical="center" wrapText="1" readingOrder="1"/>
    </xf>
    <xf numFmtId="49" fontId="23" fillId="0" borderId="3" xfId="1" applyNumberFormat="1" applyFont="1" applyBorder="1" applyAlignment="1">
      <alignment horizontal="center" vertical="center" wrapText="1" readingOrder="1"/>
    </xf>
    <xf numFmtId="49" fontId="24" fillId="0" borderId="3" xfId="1" applyNumberFormat="1" applyFont="1" applyBorder="1" applyAlignment="1">
      <alignment horizontal="center" vertical="center" wrapText="1"/>
    </xf>
    <xf numFmtId="49" fontId="25" fillId="0" borderId="3" xfId="1" applyNumberFormat="1" applyFont="1" applyBorder="1" applyAlignment="1">
      <alignment horizontal="center" vertical="center" wrapText="1"/>
    </xf>
    <xf numFmtId="49" fontId="20" fillId="0" borderId="3" xfId="1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left"/>
    </xf>
    <xf numFmtId="4" fontId="3" fillId="6" borderId="3" xfId="0" applyNumberFormat="1" applyFont="1" applyFill="1" applyBorder="1" applyAlignment="1">
      <alignment horizontal="right"/>
    </xf>
    <xf numFmtId="0" fontId="0" fillId="6" borderId="0" xfId="0" applyFill="1"/>
    <xf numFmtId="49" fontId="20" fillId="8" borderId="3" xfId="1" applyNumberFormat="1" applyFont="1" applyFill="1" applyBorder="1" applyAlignment="1">
      <alignment horizontal="left" vertical="center" wrapText="1"/>
    </xf>
    <xf numFmtId="0" fontId="20" fillId="8" borderId="3" xfId="1" applyFont="1" applyFill="1" applyBorder="1" applyAlignment="1">
      <alignment horizontal="left" vertical="center" wrapText="1" readingOrder="1"/>
    </xf>
    <xf numFmtId="0" fontId="26" fillId="6" borderId="3" xfId="0" applyFont="1" applyFill="1" applyBorder="1" applyAlignment="1">
      <alignment horizontal="left" vertical="center" wrapText="1"/>
    </xf>
    <xf numFmtId="49" fontId="20" fillId="7" borderId="3" xfId="1" applyNumberFormat="1" applyFont="1" applyFill="1" applyBorder="1" applyAlignment="1">
      <alignment horizontal="center" vertical="center" wrapText="1"/>
    </xf>
    <xf numFmtId="0" fontId="27" fillId="7" borderId="3" xfId="1" applyFont="1" applyFill="1" applyBorder="1" applyAlignment="1">
      <alignment horizontal="left" vertical="center" wrapText="1" readingOrder="1"/>
    </xf>
    <xf numFmtId="49" fontId="20" fillId="10" borderId="3" xfId="1" applyNumberFormat="1" applyFont="1" applyFill="1" applyBorder="1" applyAlignment="1">
      <alignment horizontal="left" vertical="center" wrapText="1"/>
    </xf>
    <xf numFmtId="0" fontId="20" fillId="10" borderId="3" xfId="1" applyFont="1" applyFill="1" applyBorder="1" applyAlignment="1">
      <alignment horizontal="left" vertical="center" wrapText="1" readingOrder="1"/>
    </xf>
    <xf numFmtId="4" fontId="3" fillId="11" borderId="3" xfId="0" applyNumberFormat="1" applyFont="1" applyFill="1" applyBorder="1" applyAlignment="1">
      <alignment horizontal="right"/>
    </xf>
    <xf numFmtId="49" fontId="20" fillId="7" borderId="3" xfId="1" applyNumberFormat="1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6" fillId="6" borderId="3" xfId="0" applyNumberFormat="1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vertical="center" wrapText="1"/>
    </xf>
    <xf numFmtId="49" fontId="11" fillId="10" borderId="3" xfId="1" applyNumberFormat="1" applyFont="1" applyFill="1" applyBorder="1" applyAlignment="1">
      <alignment horizontal="left" vertical="center" wrapText="1"/>
    </xf>
    <xf numFmtId="0" fontId="20" fillId="7" borderId="3" xfId="1" applyFont="1" applyFill="1" applyBorder="1" applyAlignment="1">
      <alignment horizontal="left" vertical="center" wrapText="1" readingOrder="1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4" fontId="1" fillId="0" borderId="3" xfId="0" applyNumberFormat="1" applyFont="1" applyBorder="1"/>
    <xf numFmtId="4" fontId="1" fillId="11" borderId="3" xfId="0" applyNumberFormat="1" applyFont="1" applyFill="1" applyBorder="1"/>
    <xf numFmtId="4" fontId="6" fillId="11" borderId="3" xfId="0" applyNumberFormat="1" applyFont="1" applyFill="1" applyBorder="1" applyAlignment="1">
      <alignment horizontal="right"/>
    </xf>
    <xf numFmtId="4" fontId="1" fillId="6" borderId="3" xfId="0" applyNumberFormat="1" applyFont="1" applyFill="1" applyBorder="1"/>
    <xf numFmtId="4" fontId="6" fillId="6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6" borderId="3" xfId="0" applyFont="1" applyFill="1" applyBorder="1" applyAlignment="1">
      <alignment horizontal="left" vertical="center" wrapText="1"/>
    </xf>
    <xf numFmtId="4" fontId="1" fillId="9" borderId="3" xfId="0" applyNumberFormat="1" applyFont="1" applyFill="1" applyBorder="1"/>
    <xf numFmtId="4" fontId="6" fillId="9" borderId="3" xfId="0" applyNumberFormat="1" applyFont="1" applyFill="1" applyBorder="1" applyAlignment="1">
      <alignment horizontal="right"/>
    </xf>
    <xf numFmtId="49" fontId="20" fillId="12" borderId="3" xfId="1" applyNumberFormat="1" applyFont="1" applyFill="1" applyBorder="1" applyAlignment="1">
      <alignment horizontal="left" vertical="center" wrapText="1"/>
    </xf>
    <xf numFmtId="0" fontId="20" fillId="12" borderId="3" xfId="1" applyFont="1" applyFill="1" applyBorder="1" applyAlignment="1">
      <alignment horizontal="left" vertical="center" wrapText="1" readingOrder="1"/>
    </xf>
    <xf numFmtId="4" fontId="1" fillId="13" borderId="3" xfId="0" applyNumberFormat="1" applyFont="1" applyFill="1" applyBorder="1"/>
    <xf numFmtId="4" fontId="6" fillId="13" borderId="3" xfId="0" applyNumberFormat="1" applyFont="1" applyFill="1" applyBorder="1" applyAlignment="1">
      <alignment horizontal="right"/>
    </xf>
    <xf numFmtId="49" fontId="24" fillId="10" borderId="3" xfId="1" applyNumberFormat="1" applyFont="1" applyFill="1" applyBorder="1" applyAlignment="1">
      <alignment horizontal="left" vertical="center" wrapText="1"/>
    </xf>
    <xf numFmtId="0" fontId="24" fillId="10" borderId="3" xfId="1" applyFont="1" applyFill="1" applyBorder="1" applyAlignment="1">
      <alignment horizontal="left" vertical="center" wrapText="1" readingOrder="1"/>
    </xf>
    <xf numFmtId="4" fontId="6" fillId="6" borderId="3" xfId="0" applyNumberFormat="1" applyFont="1" applyFill="1" applyBorder="1" applyAlignment="1">
      <alignment horizontal="right" wrapText="1"/>
    </xf>
    <xf numFmtId="0" fontId="1" fillId="0" borderId="3" xfId="0" applyFont="1" applyBorder="1"/>
    <xf numFmtId="2" fontId="0" fillId="0" borderId="0" xfId="0" applyNumberFormat="1"/>
    <xf numFmtId="0" fontId="28" fillId="0" borderId="3" xfId="0" applyFont="1" applyBorder="1" applyAlignment="1">
      <alignment horizontal="left" vertical="center" wrapText="1" readingOrder="1"/>
    </xf>
    <xf numFmtId="4" fontId="0" fillId="0" borderId="0" xfId="0" applyNumberFormat="1"/>
    <xf numFmtId="0" fontId="29" fillId="2" borderId="3" xfId="0" quotePrefix="1" applyFont="1" applyFill="1" applyBorder="1" applyAlignment="1">
      <alignment horizontal="left" vertical="center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6" fillId="2" borderId="3" xfId="0" applyNumberFormat="1" applyFont="1" applyFill="1" applyBorder="1" applyAlignment="1">
      <alignment horizontal="right"/>
    </xf>
    <xf numFmtId="0" fontId="30" fillId="0" borderId="3" xfId="0" applyFont="1" applyBorder="1" applyAlignment="1">
      <alignment horizontal="left" vertical="center" wrapText="1" readingOrder="1"/>
    </xf>
    <xf numFmtId="3" fontId="6" fillId="2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0" fillId="2" borderId="0" xfId="0" applyFill="1"/>
    <xf numFmtId="4" fontId="0" fillId="2" borderId="0" xfId="0" applyNumberFormat="1" applyFill="1"/>
    <xf numFmtId="0" fontId="6" fillId="0" borderId="0" xfId="0" applyFont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left" vertical="center" wrapText="1"/>
    </xf>
    <xf numFmtId="49" fontId="11" fillId="7" borderId="3" xfId="1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" fontId="11" fillId="3" borderId="3" xfId="0" applyNumberFormat="1" applyFont="1" applyFill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4" fontId="11" fillId="3" borderId="3" xfId="0" applyNumberFormat="1" applyFont="1" applyFill="1" applyBorder="1" applyAlignment="1">
      <alignment vertical="center"/>
    </xf>
    <xf numFmtId="4" fontId="11" fillId="0" borderId="3" xfId="0" applyNumberFormat="1" applyFont="1" applyBorder="1" applyAlignment="1">
      <alignment vertical="center" wrapText="1"/>
    </xf>
    <xf numFmtId="4" fontId="11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4" fontId="11" fillId="3" borderId="3" xfId="0" applyNumberFormat="1" applyFont="1" applyFill="1" applyBorder="1" applyAlignment="1">
      <alignment horizontal="right"/>
    </xf>
    <xf numFmtId="0" fontId="0" fillId="3" borderId="3" xfId="0" applyFill="1" applyBorder="1"/>
    <xf numFmtId="0" fontId="0" fillId="2" borderId="3" xfId="0" applyFill="1" applyBorder="1"/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left" vertical="center" wrapText="1" indent="1"/>
    </xf>
    <xf numFmtId="4" fontId="11" fillId="2" borderId="3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166" fontId="0" fillId="2" borderId="3" xfId="0" applyNumberFormat="1" applyFill="1" applyBorder="1"/>
    <xf numFmtId="0" fontId="1" fillId="2" borderId="3" xfId="0" applyFont="1" applyFill="1" applyBorder="1"/>
    <xf numFmtId="166" fontId="1" fillId="2" borderId="3" xfId="0" applyNumberFormat="1" applyFont="1" applyFill="1" applyBorder="1"/>
    <xf numFmtId="0" fontId="9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 wrapText="1"/>
    </xf>
    <xf numFmtId="0" fontId="0" fillId="0" borderId="7" xfId="0" applyBorder="1"/>
    <xf numFmtId="4" fontId="1" fillId="2" borderId="3" xfId="0" applyNumberFormat="1" applyFont="1" applyFill="1" applyBorder="1"/>
    <xf numFmtId="4" fontId="0" fillId="3" borderId="3" xfId="0" applyNumberForma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 wrapText="1"/>
    </xf>
    <xf numFmtId="3" fontId="11" fillId="3" borderId="3" xfId="0" applyNumberFormat="1" applyFont="1" applyFill="1" applyBorder="1" applyAlignment="1">
      <alignment horizontal="right" wrapText="1"/>
    </xf>
    <xf numFmtId="0" fontId="11" fillId="3" borderId="3" xfId="2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vertical="center"/>
    </xf>
    <xf numFmtId="4" fontId="1" fillId="3" borderId="3" xfId="0" applyNumberFormat="1" applyFont="1" applyFill="1" applyBorder="1"/>
    <xf numFmtId="0" fontId="6" fillId="3" borderId="3" xfId="2" applyFont="1" applyFill="1" applyBorder="1" applyAlignment="1">
      <alignment horizontal="center" vertical="center" wrapText="1"/>
    </xf>
    <xf numFmtId="4" fontId="0" fillId="0" borderId="3" xfId="0" applyNumberFormat="1" applyFont="1" applyBorder="1"/>
    <xf numFmtId="0" fontId="5" fillId="2" borderId="3" xfId="2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18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</cellXfs>
  <cellStyles count="4">
    <cellStyle name="Normal" xfId="1" xr:uid="{D9680963-F4C2-48F3-A9FE-1A5E89BFD2D3}"/>
    <cellStyle name="Normalno" xfId="0" builtinId="0"/>
    <cellStyle name="Normalno 2" xfId="2" xr:uid="{554F0C12-67C8-41FD-ABDF-4EFC7168266E}"/>
    <cellStyle name="Obično_List4" xfId="3" xr:uid="{854F31A9-0C0A-4C49-A085-3A4B114577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opLeftCell="A4" workbookViewId="0">
      <selection activeCell="N16" sqref="N16"/>
    </sheetView>
  </sheetViews>
  <sheetFormatPr defaultRowHeight="14.5" x14ac:dyDescent="0.35"/>
  <cols>
    <col min="5" max="11" width="25.26953125" customWidth="1"/>
  </cols>
  <sheetData>
    <row r="1" spans="1:11" ht="75.75" customHeight="1" x14ac:dyDescent="0.35">
      <c r="A1" s="161" t="s">
        <v>229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8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5" x14ac:dyDescent="0.35">
      <c r="A3" s="164" t="s">
        <v>28</v>
      </c>
      <c r="B3" s="164"/>
      <c r="C3" s="164"/>
      <c r="D3" s="164"/>
      <c r="E3" s="164"/>
      <c r="F3" s="164"/>
      <c r="G3" s="164"/>
      <c r="H3" s="164"/>
      <c r="I3" s="164"/>
      <c r="J3" s="166"/>
      <c r="K3" s="166"/>
    </row>
    <row r="4" spans="1:11" ht="18" x14ac:dyDescent="0.35">
      <c r="A4" s="5"/>
      <c r="B4" s="5"/>
      <c r="C4" s="5"/>
      <c r="D4" s="5"/>
      <c r="E4" s="5"/>
      <c r="F4" s="5"/>
      <c r="G4" s="5"/>
      <c r="H4" s="5"/>
      <c r="I4" s="5"/>
      <c r="J4" s="6"/>
      <c r="K4" s="6"/>
    </row>
    <row r="5" spans="1:11" ht="18" customHeight="1" x14ac:dyDescent="0.35">
      <c r="A5" s="164" t="s">
        <v>33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1:11" ht="18" x14ac:dyDescent="0.4">
      <c r="A6" s="1"/>
      <c r="B6" s="2"/>
      <c r="C6" s="2"/>
      <c r="D6" s="2"/>
      <c r="E6" s="7"/>
      <c r="F6" s="8"/>
      <c r="G6" s="8"/>
      <c r="H6" s="8"/>
      <c r="I6" s="8"/>
      <c r="J6" s="8"/>
      <c r="K6" s="39" t="s">
        <v>36</v>
      </c>
    </row>
    <row r="7" spans="1:11" ht="39" x14ac:dyDescent="0.35">
      <c r="A7" s="29"/>
      <c r="B7" s="30"/>
      <c r="C7" s="30"/>
      <c r="D7" s="31"/>
      <c r="E7" s="32"/>
      <c r="F7" s="4" t="s">
        <v>230</v>
      </c>
      <c r="G7" s="4" t="s">
        <v>39</v>
      </c>
      <c r="H7" s="4" t="s">
        <v>225</v>
      </c>
      <c r="I7" s="156" t="s">
        <v>232</v>
      </c>
      <c r="J7" s="4" t="s">
        <v>41</v>
      </c>
      <c r="K7" s="4" t="s">
        <v>221</v>
      </c>
    </row>
    <row r="8" spans="1:11" x14ac:dyDescent="0.35">
      <c r="A8" s="167" t="s">
        <v>0</v>
      </c>
      <c r="B8" s="168"/>
      <c r="C8" s="168"/>
      <c r="D8" s="168"/>
      <c r="E8" s="169"/>
      <c r="F8" s="129">
        <v>1098750.99</v>
      </c>
      <c r="G8" s="115">
        <f>G9+G10</f>
        <v>1033434.69</v>
      </c>
      <c r="H8" s="115">
        <v>1069332.8500000001</v>
      </c>
      <c r="I8" s="158">
        <v>1127996.3</v>
      </c>
      <c r="J8" s="115">
        <v>1069332.8500000001</v>
      </c>
      <c r="K8" s="115">
        <v>1069332.8500000001</v>
      </c>
    </row>
    <row r="9" spans="1:11" x14ac:dyDescent="0.35">
      <c r="A9" s="170" t="s">
        <v>1</v>
      </c>
      <c r="B9" s="163"/>
      <c r="C9" s="163"/>
      <c r="D9" s="163"/>
      <c r="E9" s="171"/>
      <c r="F9" s="128">
        <v>1098750.99</v>
      </c>
      <c r="G9" s="93">
        <v>1033434.69</v>
      </c>
      <c r="H9" s="93">
        <v>1069332.8500000001</v>
      </c>
      <c r="I9" s="158">
        <v>1127996.3</v>
      </c>
      <c r="J9" s="93">
        <v>1069332.8500000001</v>
      </c>
      <c r="K9" s="93">
        <v>1069332.8500000001</v>
      </c>
    </row>
    <row r="10" spans="1:11" x14ac:dyDescent="0.35">
      <c r="A10" s="172" t="s">
        <v>2</v>
      </c>
      <c r="B10" s="171"/>
      <c r="C10" s="171"/>
      <c r="D10" s="171"/>
      <c r="E10" s="171"/>
      <c r="F10" s="34">
        <v>0</v>
      </c>
      <c r="G10" s="93">
        <v>0</v>
      </c>
      <c r="H10" s="93">
        <v>0</v>
      </c>
      <c r="I10" s="134">
        <v>0</v>
      </c>
      <c r="J10" s="93">
        <v>0</v>
      </c>
      <c r="K10" s="93">
        <v>0</v>
      </c>
    </row>
    <row r="11" spans="1:11" x14ac:dyDescent="0.35">
      <c r="A11" s="40" t="s">
        <v>3</v>
      </c>
      <c r="B11" s="41"/>
      <c r="C11" s="41"/>
      <c r="D11" s="41"/>
      <c r="E11" s="41"/>
      <c r="F11" s="129">
        <v>1107022.22</v>
      </c>
      <c r="G11" s="115">
        <f>G12+G13</f>
        <v>1033434.69</v>
      </c>
      <c r="H11" s="115">
        <v>1069332.8500000001</v>
      </c>
      <c r="I11" s="158">
        <v>1127996.3</v>
      </c>
      <c r="J11" s="115">
        <v>1069332.8500000001</v>
      </c>
      <c r="K11" s="115">
        <v>1069332.8500000001</v>
      </c>
    </row>
    <row r="12" spans="1:11" x14ac:dyDescent="0.35">
      <c r="A12" s="162" t="s">
        <v>4</v>
      </c>
      <c r="B12" s="163"/>
      <c r="C12" s="163"/>
      <c r="D12" s="163"/>
      <c r="E12" s="163"/>
      <c r="F12" s="130">
        <v>1092737.55</v>
      </c>
      <c r="G12" s="93">
        <v>1029718.45</v>
      </c>
      <c r="H12" s="93">
        <v>1065616.6100000001</v>
      </c>
      <c r="I12" s="115">
        <v>1121582.4099999999</v>
      </c>
      <c r="J12" s="93">
        <v>1065616.6100000001</v>
      </c>
      <c r="K12" s="116">
        <v>1065332.8500000001</v>
      </c>
    </row>
    <row r="13" spans="1:11" x14ac:dyDescent="0.35">
      <c r="A13" s="172" t="s">
        <v>5</v>
      </c>
      <c r="B13" s="171"/>
      <c r="C13" s="171"/>
      <c r="D13" s="171"/>
      <c r="E13" s="171"/>
      <c r="F13" s="128">
        <v>14284.67</v>
      </c>
      <c r="G13" s="93">
        <v>3716.24</v>
      </c>
      <c r="H13" s="93">
        <v>3716.24</v>
      </c>
      <c r="I13" s="134">
        <v>6413.89</v>
      </c>
      <c r="J13" s="93">
        <v>3716.24</v>
      </c>
      <c r="K13" s="116">
        <v>3716.24</v>
      </c>
    </row>
    <row r="14" spans="1:11" x14ac:dyDescent="0.35">
      <c r="A14" s="175" t="s">
        <v>6</v>
      </c>
      <c r="B14" s="168"/>
      <c r="C14" s="168"/>
      <c r="D14" s="168"/>
      <c r="E14" s="168"/>
      <c r="F14" s="127">
        <v>-8271.23</v>
      </c>
      <c r="G14" s="35">
        <v>0</v>
      </c>
      <c r="H14" s="35"/>
      <c r="I14" s="155"/>
      <c r="J14" s="117">
        <v>0</v>
      </c>
      <c r="K14" s="117">
        <v>0</v>
      </c>
    </row>
    <row r="15" spans="1:11" ht="18" x14ac:dyDescent="0.35">
      <c r="A15" s="5"/>
      <c r="B15" s="9"/>
      <c r="C15" s="9"/>
      <c r="D15" s="9"/>
      <c r="E15" s="9"/>
      <c r="F15" s="9"/>
      <c r="G15" s="3"/>
      <c r="H15" s="3"/>
      <c r="I15" s="3"/>
      <c r="J15" s="3"/>
      <c r="K15" s="3"/>
    </row>
    <row r="16" spans="1:11" ht="18" customHeight="1" x14ac:dyDescent="0.35">
      <c r="A16" s="164" t="s">
        <v>34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</row>
    <row r="17" spans="1:11" ht="18" x14ac:dyDescent="0.35">
      <c r="A17" s="5"/>
      <c r="B17" s="9"/>
      <c r="C17" s="9"/>
      <c r="D17" s="9"/>
      <c r="E17" s="9"/>
      <c r="F17" s="9"/>
      <c r="G17" s="3"/>
      <c r="H17" s="3"/>
      <c r="I17" s="3"/>
      <c r="J17" s="3"/>
      <c r="K17" s="3"/>
    </row>
    <row r="18" spans="1:11" ht="26" x14ac:dyDescent="0.35">
      <c r="A18" s="29"/>
      <c r="B18" s="30"/>
      <c r="C18" s="30"/>
      <c r="D18" s="31"/>
      <c r="E18" s="32"/>
      <c r="F18" s="4"/>
      <c r="G18" s="4" t="s">
        <v>39</v>
      </c>
      <c r="H18" s="4"/>
      <c r="I18" s="4"/>
      <c r="J18" s="4" t="s">
        <v>40</v>
      </c>
      <c r="K18" s="4" t="s">
        <v>41</v>
      </c>
    </row>
    <row r="19" spans="1:11" ht="15.75" customHeight="1" x14ac:dyDescent="0.35">
      <c r="A19" s="170" t="s">
        <v>8</v>
      </c>
      <c r="B19" s="173"/>
      <c r="C19" s="173"/>
      <c r="D19" s="173"/>
      <c r="E19" s="174"/>
      <c r="F19" s="34"/>
      <c r="G19" s="34"/>
      <c r="H19" s="34"/>
      <c r="I19" s="34"/>
      <c r="J19" s="34"/>
      <c r="K19" s="34"/>
    </row>
    <row r="20" spans="1:11" x14ac:dyDescent="0.35">
      <c r="A20" s="170" t="s">
        <v>9</v>
      </c>
      <c r="B20" s="163"/>
      <c r="C20" s="163"/>
      <c r="D20" s="163"/>
      <c r="E20" s="163"/>
      <c r="F20" s="34"/>
      <c r="G20" s="34"/>
      <c r="H20" s="34"/>
      <c r="I20" s="34"/>
      <c r="J20" s="34"/>
      <c r="K20" s="34"/>
    </row>
    <row r="21" spans="1:11" x14ac:dyDescent="0.35">
      <c r="A21" s="175" t="s">
        <v>10</v>
      </c>
      <c r="B21" s="168"/>
      <c r="C21" s="168"/>
      <c r="D21" s="168"/>
      <c r="E21" s="168"/>
      <c r="F21" s="33"/>
      <c r="G21" s="33">
        <v>0</v>
      </c>
      <c r="H21" s="33"/>
      <c r="I21" s="33"/>
      <c r="J21" s="33">
        <v>0</v>
      </c>
      <c r="K21" s="33">
        <v>0</v>
      </c>
    </row>
    <row r="22" spans="1:11" ht="18" x14ac:dyDescent="0.35">
      <c r="A22" s="25"/>
      <c r="B22" s="9"/>
      <c r="C22" s="9"/>
      <c r="D22" s="9"/>
      <c r="E22" s="9"/>
      <c r="F22" s="9"/>
      <c r="G22" s="3"/>
      <c r="H22" s="3"/>
      <c r="I22" s="3"/>
      <c r="J22" s="3"/>
      <c r="K22" s="3"/>
    </row>
    <row r="23" spans="1:11" ht="18" customHeight="1" x14ac:dyDescent="0.35">
      <c r="A23" s="164" t="s">
        <v>45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</row>
    <row r="24" spans="1:11" ht="18" x14ac:dyDescent="0.35">
      <c r="A24" s="25"/>
      <c r="B24" s="9"/>
      <c r="C24" s="9"/>
      <c r="D24" s="9"/>
      <c r="E24" s="9"/>
      <c r="F24" s="9"/>
      <c r="G24" s="3"/>
      <c r="H24" s="3"/>
      <c r="I24" s="3"/>
      <c r="J24" s="3"/>
      <c r="K24" s="3"/>
    </row>
    <row r="25" spans="1:11" ht="26" x14ac:dyDescent="0.35">
      <c r="A25" s="29"/>
      <c r="B25" s="30"/>
      <c r="C25" s="30"/>
      <c r="D25" s="31"/>
      <c r="E25" s="32"/>
      <c r="F25" s="4"/>
      <c r="G25" s="4" t="s">
        <v>39</v>
      </c>
      <c r="H25" s="4"/>
      <c r="I25" s="4"/>
      <c r="J25" s="4" t="s">
        <v>40</v>
      </c>
      <c r="K25" s="4" t="s">
        <v>41</v>
      </c>
    </row>
    <row r="26" spans="1:11" x14ac:dyDescent="0.35">
      <c r="A26" s="179" t="s">
        <v>35</v>
      </c>
      <c r="B26" s="180"/>
      <c r="C26" s="180"/>
      <c r="D26" s="180"/>
      <c r="E26" s="181"/>
      <c r="F26" s="127">
        <v>-8271.23</v>
      </c>
      <c r="G26" s="36"/>
      <c r="H26" s="36"/>
      <c r="I26" s="36"/>
      <c r="J26" s="36"/>
      <c r="K26" s="37"/>
    </row>
    <row r="27" spans="1:11" ht="30" customHeight="1" x14ac:dyDescent="0.35">
      <c r="A27" s="182" t="s">
        <v>7</v>
      </c>
      <c r="B27" s="183"/>
      <c r="C27" s="183"/>
      <c r="D27" s="183"/>
      <c r="E27" s="184"/>
      <c r="F27" s="38"/>
      <c r="G27" s="38"/>
      <c r="H27" s="38"/>
      <c r="I27" s="38"/>
      <c r="J27" s="38"/>
      <c r="K27" s="35"/>
    </row>
    <row r="30" spans="1:11" x14ac:dyDescent="0.35">
      <c r="A30" s="162" t="s">
        <v>11</v>
      </c>
      <c r="B30" s="163"/>
      <c r="C30" s="163"/>
      <c r="D30" s="163"/>
      <c r="E30" s="163"/>
      <c r="F30" s="127">
        <v>-8271.23</v>
      </c>
      <c r="G30" s="34">
        <v>0</v>
      </c>
      <c r="H30" s="34"/>
      <c r="I30" s="34"/>
      <c r="J30" s="34">
        <v>0</v>
      </c>
      <c r="K30" s="34">
        <v>0</v>
      </c>
    </row>
    <row r="31" spans="1:11" ht="11.25" customHeight="1" x14ac:dyDescent="0.35">
      <c r="A31" s="20"/>
      <c r="B31" s="21"/>
      <c r="C31" s="21"/>
      <c r="D31" s="21"/>
      <c r="E31" s="21"/>
      <c r="F31" s="22"/>
      <c r="G31" s="22"/>
      <c r="H31" s="22"/>
      <c r="I31" s="22"/>
      <c r="J31" s="22"/>
      <c r="K31" s="22"/>
    </row>
    <row r="32" spans="1:11" ht="29.25" customHeight="1" x14ac:dyDescent="0.35">
      <c r="A32" s="177" t="s">
        <v>46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</row>
    <row r="33" spans="1:11" ht="8.25" customHeight="1" x14ac:dyDescent="0.35"/>
    <row r="34" spans="1:11" x14ac:dyDescent="0.35">
      <c r="A34" s="177" t="s">
        <v>37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</row>
    <row r="35" spans="1:11" ht="8.25" customHeight="1" x14ac:dyDescent="0.35"/>
    <row r="36" spans="1:11" ht="29.25" customHeight="1" x14ac:dyDescent="0.35">
      <c r="A36" s="177" t="s">
        <v>38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</row>
    <row r="40" spans="1:11" x14ac:dyDescent="0.35">
      <c r="C40" s="176" t="s">
        <v>215</v>
      </c>
      <c r="D40" s="176"/>
      <c r="E40" s="176"/>
      <c r="F40" s="126"/>
    </row>
    <row r="41" spans="1:11" x14ac:dyDescent="0.35">
      <c r="C41" s="176" t="s">
        <v>216</v>
      </c>
      <c r="D41" s="176"/>
      <c r="E41" s="176"/>
      <c r="F41" s="126"/>
    </row>
  </sheetData>
  <sheetProtection algorithmName="SHA-512" hashValue="m2sh8QJP+lQfA2v8pVqdfgNiz5I0d8wMp+PQPvKe2ZQS2+LgaWXhphPCEOv/J/JCkK01veguCXF3F3ZhrYLp/Q==" saltValue="o7v9ANFlkOo9jtbS8xLfMg==" spinCount="100000" sheet="1" objects="1" scenarios="1"/>
  <mergeCells count="22">
    <mergeCell ref="C41:E41"/>
    <mergeCell ref="C40:E40"/>
    <mergeCell ref="A36:K36"/>
    <mergeCell ref="A23:K23"/>
    <mergeCell ref="A32:K32"/>
    <mergeCell ref="A30:E30"/>
    <mergeCell ref="A34:K34"/>
    <mergeCell ref="A26:E26"/>
    <mergeCell ref="A27:E27"/>
    <mergeCell ref="A19:E19"/>
    <mergeCell ref="A20:E20"/>
    <mergeCell ref="A21:E21"/>
    <mergeCell ref="A13:E13"/>
    <mergeCell ref="A14:E14"/>
    <mergeCell ref="A1:K1"/>
    <mergeCell ref="A12:E12"/>
    <mergeCell ref="A5:K5"/>
    <mergeCell ref="A16:K16"/>
    <mergeCell ref="A3:K3"/>
    <mergeCell ref="A8:E8"/>
    <mergeCell ref="A9:E9"/>
    <mergeCell ref="A10:E10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5"/>
  <sheetViews>
    <sheetView topLeftCell="A19" workbookViewId="0">
      <selection activeCell="H26" sqref="H26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5.453125" bestFit="1" customWidth="1"/>
    <col min="4" max="10" width="25.26953125" customWidth="1"/>
    <col min="16" max="16" width="16.7265625" customWidth="1"/>
    <col min="18" max="18" width="11.81640625" customWidth="1"/>
  </cols>
  <sheetData>
    <row r="1" spans="1:10" ht="42" customHeight="1" x14ac:dyDescent="0.35">
      <c r="A1" s="164" t="s">
        <v>228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18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5" x14ac:dyDescent="0.35">
      <c r="A3" s="164" t="s">
        <v>28</v>
      </c>
      <c r="B3" s="164"/>
      <c r="C3" s="164"/>
      <c r="D3" s="164"/>
      <c r="E3" s="164"/>
      <c r="F3" s="164"/>
      <c r="G3" s="164"/>
      <c r="H3" s="164"/>
      <c r="I3" s="166"/>
      <c r="J3" s="166"/>
    </row>
    <row r="4" spans="1:10" ht="18" x14ac:dyDescent="0.3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35">
      <c r="A5" s="164" t="s">
        <v>13</v>
      </c>
      <c r="B5" s="165"/>
      <c r="C5" s="165"/>
      <c r="D5" s="165"/>
      <c r="E5" s="165"/>
      <c r="F5" s="165"/>
      <c r="G5" s="165"/>
      <c r="H5" s="165"/>
      <c r="I5" s="165"/>
      <c r="J5" s="165"/>
    </row>
    <row r="6" spans="1:10" ht="18" x14ac:dyDescent="0.35">
      <c r="A6" s="5"/>
      <c r="B6" s="5"/>
      <c r="C6" s="5"/>
      <c r="D6" s="5"/>
      <c r="E6" s="5"/>
      <c r="F6" s="5"/>
      <c r="G6" s="5"/>
      <c r="H6" s="5"/>
      <c r="I6" s="6"/>
      <c r="J6" s="6"/>
    </row>
    <row r="7" spans="1:10" ht="15.5" x14ac:dyDescent="0.35">
      <c r="A7" s="164" t="s">
        <v>1</v>
      </c>
      <c r="B7" s="185"/>
      <c r="C7" s="185"/>
      <c r="D7" s="185"/>
      <c r="E7" s="185"/>
      <c r="F7" s="185"/>
      <c r="G7" s="185"/>
      <c r="H7" s="185"/>
      <c r="I7" s="185"/>
      <c r="J7" s="185"/>
    </row>
    <row r="8" spans="1:10" ht="18" x14ac:dyDescent="0.35">
      <c r="A8" s="5"/>
      <c r="B8" s="5"/>
      <c r="C8" s="5"/>
      <c r="D8" s="5"/>
      <c r="E8" s="5"/>
      <c r="F8" s="5"/>
      <c r="G8" s="5"/>
      <c r="H8" s="5"/>
      <c r="I8" s="6"/>
      <c r="J8" s="6"/>
    </row>
    <row r="9" spans="1:10" ht="39" x14ac:dyDescent="0.35">
      <c r="A9" s="24" t="s">
        <v>14</v>
      </c>
      <c r="B9" s="23" t="s">
        <v>15</v>
      </c>
      <c r="C9" s="23" t="s">
        <v>16</v>
      </c>
      <c r="D9" s="23" t="s">
        <v>12</v>
      </c>
      <c r="E9" s="110" t="s">
        <v>219</v>
      </c>
      <c r="F9" s="24" t="s">
        <v>224</v>
      </c>
      <c r="G9" s="24" t="s">
        <v>225</v>
      </c>
      <c r="H9" s="109" t="s">
        <v>231</v>
      </c>
      <c r="I9" s="24" t="s">
        <v>41</v>
      </c>
      <c r="J9" s="24" t="s">
        <v>221</v>
      </c>
    </row>
    <row r="10" spans="1:10" ht="15.75" customHeight="1" x14ac:dyDescent="0.35">
      <c r="A10" s="12">
        <v>6</v>
      </c>
      <c r="B10" s="12"/>
      <c r="C10" s="12"/>
      <c r="D10" s="12" t="s">
        <v>17</v>
      </c>
      <c r="E10" s="128">
        <v>1098750.99</v>
      </c>
      <c r="F10" s="86">
        <v>1033434.45</v>
      </c>
      <c r="G10" s="86" t="str">
        <f>'POSEBNI DIO'!F6</f>
        <v>1.069.332,85 eur</v>
      </c>
      <c r="H10" s="152">
        <v>1127996.3</v>
      </c>
      <c r="I10" s="112" t="str">
        <f>G10</f>
        <v>1.069.332,85 eur</v>
      </c>
      <c r="J10" s="112" t="str">
        <f>I10</f>
        <v>1.069.332,85 eur</v>
      </c>
    </row>
    <row r="11" spans="1:10" ht="49.5" customHeight="1" x14ac:dyDescent="0.35">
      <c r="A11" s="12"/>
      <c r="B11" s="12">
        <v>63</v>
      </c>
      <c r="C11" s="12"/>
      <c r="D11" s="113" t="s">
        <v>42</v>
      </c>
      <c r="E11" s="10">
        <v>961860.09</v>
      </c>
      <c r="F11" s="86">
        <v>922453.47</v>
      </c>
      <c r="G11" s="86">
        <f>SUM(G29+G35+G40+G45)</f>
        <v>922453.47</v>
      </c>
      <c r="H11" s="115">
        <v>1028353.47</v>
      </c>
      <c r="I11" s="112">
        <f>G11</f>
        <v>922453.47</v>
      </c>
      <c r="J11" s="112">
        <v>922453.47</v>
      </c>
    </row>
    <row r="12" spans="1:10" ht="15.75" customHeight="1" x14ac:dyDescent="0.35">
      <c r="A12" s="12"/>
      <c r="B12" s="12"/>
      <c r="C12" s="16" t="s">
        <v>174</v>
      </c>
      <c r="D12" s="16" t="s">
        <v>157</v>
      </c>
      <c r="E12" s="10">
        <v>961860.09</v>
      </c>
      <c r="F12" s="52">
        <v>0</v>
      </c>
      <c r="G12" s="52"/>
      <c r="H12" s="133">
        <v>1028353.47</v>
      </c>
      <c r="I12" s="10"/>
      <c r="J12" s="10"/>
    </row>
    <row r="13" spans="1:10" ht="52" x14ac:dyDescent="0.35">
      <c r="A13" s="12"/>
      <c r="B13" s="12">
        <v>65</v>
      </c>
      <c r="C13" s="12"/>
      <c r="D13" s="12" t="s">
        <v>202</v>
      </c>
      <c r="E13" s="10">
        <v>1643.72</v>
      </c>
      <c r="F13" s="86">
        <v>1459.95</v>
      </c>
      <c r="G13" s="86">
        <f>SUM(G14+G15)</f>
        <v>1459.95</v>
      </c>
      <c r="H13" s="115">
        <v>1459.95</v>
      </c>
      <c r="I13" s="112">
        <f>G13</f>
        <v>1459.95</v>
      </c>
      <c r="J13" s="112">
        <v>1459.95</v>
      </c>
    </row>
    <row r="14" spans="1:10" x14ac:dyDescent="0.35">
      <c r="A14" s="13"/>
      <c r="B14" s="13"/>
      <c r="C14" s="14" t="s">
        <v>169</v>
      </c>
      <c r="D14" s="14" t="s">
        <v>201</v>
      </c>
      <c r="E14" s="10">
        <v>0</v>
      </c>
      <c r="F14" s="10"/>
      <c r="G14" s="52"/>
      <c r="H14" s="133"/>
      <c r="I14" s="10"/>
      <c r="J14" s="10"/>
    </row>
    <row r="15" spans="1:10" x14ac:dyDescent="0.35">
      <c r="A15" s="13"/>
      <c r="B15" s="13"/>
      <c r="C15" s="14" t="s">
        <v>207</v>
      </c>
      <c r="D15" s="14" t="s">
        <v>208</v>
      </c>
      <c r="E15" s="52">
        <v>3318.07</v>
      </c>
      <c r="F15" s="52">
        <v>1459.95</v>
      </c>
      <c r="G15" s="52">
        <v>1459.95</v>
      </c>
      <c r="H15" s="133">
        <v>1459.95</v>
      </c>
      <c r="I15" s="10">
        <f>G15</f>
        <v>1459.95</v>
      </c>
      <c r="J15" s="10">
        <v>1459.95</v>
      </c>
    </row>
    <row r="16" spans="1:10" ht="37.5" customHeight="1" x14ac:dyDescent="0.35">
      <c r="A16" s="13"/>
      <c r="B16" s="28">
        <v>66</v>
      </c>
      <c r="C16" s="14"/>
      <c r="D16" s="113" t="s">
        <v>200</v>
      </c>
      <c r="E16" s="10">
        <v>29343.24</v>
      </c>
      <c r="F16" s="114">
        <v>19908.43</v>
      </c>
      <c r="G16" s="86">
        <f>SUM(G17+G18)</f>
        <v>19908.43</v>
      </c>
      <c r="H16" s="115">
        <v>25751.88</v>
      </c>
      <c r="I16" s="112">
        <v>19908.43</v>
      </c>
      <c r="J16" s="112">
        <v>19908.43</v>
      </c>
    </row>
    <row r="17" spans="1:16" ht="18.75" customHeight="1" x14ac:dyDescent="0.35">
      <c r="A17" s="13"/>
      <c r="B17" s="28"/>
      <c r="C17" s="14" t="s">
        <v>169</v>
      </c>
      <c r="D17" s="106" t="s">
        <v>201</v>
      </c>
      <c r="E17" s="10">
        <v>23157.69</v>
      </c>
      <c r="F17" s="53">
        <v>17253.97</v>
      </c>
      <c r="G17" s="52">
        <v>17253.97</v>
      </c>
      <c r="H17" s="133">
        <v>22065.55</v>
      </c>
      <c r="I17" s="10">
        <v>17253.97</v>
      </c>
      <c r="J17" s="10">
        <v>17253.97</v>
      </c>
    </row>
    <row r="18" spans="1:16" ht="18.75" customHeight="1" x14ac:dyDescent="0.35">
      <c r="A18" s="13"/>
      <c r="B18" s="28"/>
      <c r="C18" s="14" t="s">
        <v>203</v>
      </c>
      <c r="D18" s="106" t="s">
        <v>204</v>
      </c>
      <c r="E18" s="10">
        <v>6185</v>
      </c>
      <c r="F18" s="53">
        <v>2654.46</v>
      </c>
      <c r="G18" s="52">
        <v>2654.46</v>
      </c>
      <c r="H18" s="133">
        <v>3686.33</v>
      </c>
      <c r="I18" s="10">
        <v>2654.46</v>
      </c>
      <c r="J18" s="10">
        <v>2654.46</v>
      </c>
    </row>
    <row r="19" spans="1:16" ht="39" x14ac:dyDescent="0.35">
      <c r="A19" s="13"/>
      <c r="B19" s="28">
        <v>67</v>
      </c>
      <c r="C19" s="108"/>
      <c r="D19" s="12" t="s">
        <v>43</v>
      </c>
      <c r="E19" s="10">
        <v>105903.73</v>
      </c>
      <c r="F19" s="86">
        <v>89612.6</v>
      </c>
      <c r="G19" s="131">
        <v>125511</v>
      </c>
      <c r="H19" s="134">
        <v>72431</v>
      </c>
      <c r="I19" s="112">
        <f>G19</f>
        <v>125511</v>
      </c>
      <c r="J19" s="112">
        <f>I19</f>
        <v>125511</v>
      </c>
    </row>
    <row r="20" spans="1:16" x14ac:dyDescent="0.35">
      <c r="A20" s="15"/>
      <c r="B20" s="15"/>
      <c r="C20" s="17" t="s">
        <v>160</v>
      </c>
      <c r="D20" s="27" t="s">
        <v>18</v>
      </c>
      <c r="E20" s="10">
        <v>105903.73</v>
      </c>
      <c r="F20">
        <v>89612.6</v>
      </c>
      <c r="G20" s="132">
        <v>125511</v>
      </c>
      <c r="H20" s="132">
        <v>72431</v>
      </c>
      <c r="I20" s="10">
        <f>G20</f>
        <v>125511</v>
      </c>
      <c r="J20" s="10">
        <f>I20</f>
        <v>125511</v>
      </c>
      <c r="P20" s="105"/>
    </row>
    <row r="21" spans="1:16" x14ac:dyDescent="0.35">
      <c r="P21" s="105"/>
    </row>
    <row r="22" spans="1:16" ht="15.5" x14ac:dyDescent="0.35">
      <c r="A22" s="164" t="s">
        <v>19</v>
      </c>
      <c r="B22" s="185"/>
      <c r="C22" s="185"/>
      <c r="D22" s="185"/>
      <c r="E22" s="185"/>
      <c r="F22" s="185"/>
      <c r="G22" s="185"/>
      <c r="H22" s="185"/>
      <c r="I22" s="185"/>
      <c r="J22" s="185"/>
    </row>
    <row r="23" spans="1:16" ht="18" x14ac:dyDescent="0.35">
      <c r="A23" s="5"/>
      <c r="B23" s="5"/>
      <c r="C23" s="5"/>
      <c r="D23" s="5"/>
      <c r="E23" s="5"/>
      <c r="F23" s="5"/>
      <c r="G23" s="5"/>
      <c r="H23" s="5"/>
      <c r="I23" s="6"/>
      <c r="J23" s="6"/>
    </row>
    <row r="24" spans="1:16" ht="39" x14ac:dyDescent="0.35">
      <c r="A24" s="24" t="s">
        <v>14</v>
      </c>
      <c r="B24" s="23" t="s">
        <v>15</v>
      </c>
      <c r="C24" s="23" t="s">
        <v>16</v>
      </c>
      <c r="D24" s="23" t="s">
        <v>20</v>
      </c>
      <c r="E24" s="24" t="s">
        <v>219</v>
      </c>
      <c r="F24" s="24" t="s">
        <v>224</v>
      </c>
      <c r="G24" s="24" t="s">
        <v>225</v>
      </c>
      <c r="H24" s="109" t="s">
        <v>231</v>
      </c>
      <c r="I24" s="24" t="s">
        <v>41</v>
      </c>
      <c r="J24" s="24" t="s">
        <v>221</v>
      </c>
    </row>
    <row r="25" spans="1:16" x14ac:dyDescent="0.35">
      <c r="A25" s="24"/>
      <c r="B25" s="23"/>
      <c r="C25" s="23"/>
      <c r="D25" s="23"/>
      <c r="E25" s="157">
        <v>1107022.22</v>
      </c>
      <c r="F25" s="109">
        <v>1033434.45</v>
      </c>
      <c r="G25" s="109">
        <f>SUM(G26+G41)</f>
        <v>1069332.8500000001</v>
      </c>
      <c r="H25" s="152">
        <v>1127996.3</v>
      </c>
      <c r="I25" s="121">
        <v>1069332.8500000001</v>
      </c>
      <c r="J25" s="109">
        <v>1069332.8500000001</v>
      </c>
    </row>
    <row r="26" spans="1:16" ht="15.75" customHeight="1" x14ac:dyDescent="0.35">
      <c r="A26" s="12">
        <v>3</v>
      </c>
      <c r="B26" s="12"/>
      <c r="C26" s="12"/>
      <c r="D26" s="12" t="s">
        <v>21</v>
      </c>
      <c r="E26" s="130">
        <v>1092737.55</v>
      </c>
      <c r="F26" s="86">
        <v>1029718</v>
      </c>
      <c r="G26" s="86">
        <f>SUM(G27+G31+G37+G39)</f>
        <v>1065616.6100000001</v>
      </c>
      <c r="H26" s="133">
        <v>1121582.4099999999</v>
      </c>
      <c r="I26" s="10">
        <v>1065616.6100000001</v>
      </c>
      <c r="J26" s="10">
        <v>1065617</v>
      </c>
    </row>
    <row r="27" spans="1:16" ht="15.75" customHeight="1" x14ac:dyDescent="0.35">
      <c r="A27" s="12"/>
      <c r="B27" s="12">
        <v>31</v>
      </c>
      <c r="C27" s="16"/>
      <c r="D27" s="12" t="s">
        <v>22</v>
      </c>
      <c r="E27" s="10">
        <v>1358378</v>
      </c>
      <c r="F27" s="86">
        <v>939135</v>
      </c>
      <c r="G27" s="86">
        <f>SUM(G28+G29)</f>
        <v>962308.52999999991</v>
      </c>
      <c r="H27" s="133">
        <v>1012537.75</v>
      </c>
      <c r="I27" s="10">
        <v>962308.53</v>
      </c>
      <c r="J27" s="10">
        <v>962309</v>
      </c>
    </row>
    <row r="28" spans="1:16" ht="15.75" customHeight="1" x14ac:dyDescent="0.35">
      <c r="A28" s="12"/>
      <c r="B28" s="12"/>
      <c r="C28" s="16">
        <v>11</v>
      </c>
      <c r="D28" s="16" t="s">
        <v>18</v>
      </c>
      <c r="E28" s="52">
        <v>0</v>
      </c>
      <c r="F28" s="52">
        <v>27329</v>
      </c>
      <c r="G28" s="52">
        <v>50502.84</v>
      </c>
      <c r="H28" s="133"/>
      <c r="I28" s="10">
        <v>50502.84</v>
      </c>
      <c r="J28" s="10">
        <v>50503</v>
      </c>
    </row>
    <row r="29" spans="1:16" x14ac:dyDescent="0.35">
      <c r="A29" s="13"/>
      <c r="B29" s="13"/>
      <c r="C29" s="14" t="s">
        <v>174</v>
      </c>
      <c r="D29" s="14" t="s">
        <v>175</v>
      </c>
      <c r="E29" s="52">
        <v>593964.63</v>
      </c>
      <c r="F29" s="52">
        <v>911806</v>
      </c>
      <c r="G29" s="52">
        <v>911805.69</v>
      </c>
      <c r="H29" s="133">
        <v>1011805.69</v>
      </c>
      <c r="I29" s="10">
        <v>911805.69</v>
      </c>
      <c r="J29" s="10">
        <v>911805.69</v>
      </c>
    </row>
    <row r="30" spans="1:16" x14ac:dyDescent="0.35">
      <c r="A30" s="13"/>
      <c r="B30" s="13"/>
      <c r="C30" s="14" t="s">
        <v>169</v>
      </c>
      <c r="D30" s="14" t="s">
        <v>32</v>
      </c>
      <c r="E30" s="52">
        <v>17273.87</v>
      </c>
      <c r="F30" s="52">
        <v>0</v>
      </c>
      <c r="G30" s="52">
        <v>0</v>
      </c>
      <c r="H30" s="133">
        <v>732.06</v>
      </c>
      <c r="I30" s="52">
        <v>0</v>
      </c>
      <c r="J30" s="52">
        <v>0</v>
      </c>
    </row>
    <row r="31" spans="1:16" x14ac:dyDescent="0.35">
      <c r="A31" s="13"/>
      <c r="B31" s="28">
        <v>32</v>
      </c>
      <c r="C31" s="14"/>
      <c r="D31" s="28" t="s">
        <v>31</v>
      </c>
      <c r="E31" s="10">
        <v>86297.47</v>
      </c>
      <c r="F31" s="86">
        <v>83320</v>
      </c>
      <c r="G31" s="86">
        <f>SUM(G32+G33+G34+G35+G36)</f>
        <v>96044.47</v>
      </c>
      <c r="H31" s="115">
        <f>SUM(H32+H33+H34+H35+H36)</f>
        <v>102771.05</v>
      </c>
      <c r="I31" s="10">
        <v>96044.47</v>
      </c>
      <c r="J31" s="10">
        <v>96044.47</v>
      </c>
    </row>
    <row r="32" spans="1:16" x14ac:dyDescent="0.35">
      <c r="A32" s="13"/>
      <c r="B32" s="28"/>
      <c r="C32" s="14">
        <v>11</v>
      </c>
      <c r="D32" s="13" t="s">
        <v>18</v>
      </c>
      <c r="E32" s="52">
        <v>59881.48</v>
      </c>
      <c r="F32" s="52">
        <v>61620</v>
      </c>
      <c r="G32" s="52">
        <v>74344.55</v>
      </c>
      <c r="H32" s="133">
        <v>71767.39</v>
      </c>
      <c r="I32" s="10">
        <v>74344.55</v>
      </c>
      <c r="J32" s="10">
        <v>74344.55</v>
      </c>
    </row>
    <row r="33" spans="1:10" x14ac:dyDescent="0.35">
      <c r="A33" s="13"/>
      <c r="B33" s="13"/>
      <c r="C33" s="14" t="s">
        <v>169</v>
      </c>
      <c r="D33" s="14" t="s">
        <v>32</v>
      </c>
      <c r="E33" s="52">
        <v>21772.52</v>
      </c>
      <c r="F33" s="52">
        <v>17254</v>
      </c>
      <c r="G33" s="52">
        <v>17253.97</v>
      </c>
      <c r="H33" s="133">
        <v>20383.490000000002</v>
      </c>
      <c r="I33" s="10">
        <v>17253.97</v>
      </c>
      <c r="J33" s="10">
        <v>17253.97</v>
      </c>
    </row>
    <row r="34" spans="1:10" x14ac:dyDescent="0.35">
      <c r="A34" s="13"/>
      <c r="B34" s="13"/>
      <c r="C34" s="14" t="s">
        <v>207</v>
      </c>
      <c r="D34" s="14" t="s">
        <v>208</v>
      </c>
      <c r="E34" s="52">
        <v>300</v>
      </c>
      <c r="F34" s="52">
        <v>1460</v>
      </c>
      <c r="G34" s="52">
        <v>1459.95</v>
      </c>
      <c r="H34" s="133">
        <v>1459.95</v>
      </c>
      <c r="I34" s="10">
        <v>1459.95</v>
      </c>
      <c r="J34" s="10">
        <v>1459.95</v>
      </c>
    </row>
    <row r="35" spans="1:10" x14ac:dyDescent="0.35">
      <c r="A35" s="13"/>
      <c r="B35" s="13"/>
      <c r="C35" s="14" t="s">
        <v>174</v>
      </c>
      <c r="D35" s="14" t="s">
        <v>175</v>
      </c>
      <c r="E35" s="52">
        <v>0</v>
      </c>
      <c r="F35" s="52">
        <v>2986</v>
      </c>
      <c r="G35" s="52">
        <v>2986</v>
      </c>
      <c r="H35" s="133">
        <v>8128.35</v>
      </c>
      <c r="I35" s="10">
        <v>2986</v>
      </c>
      <c r="J35" s="10">
        <v>2986</v>
      </c>
    </row>
    <row r="36" spans="1:10" x14ac:dyDescent="0.35">
      <c r="A36" s="13"/>
      <c r="B36" s="13"/>
      <c r="C36" s="14" t="s">
        <v>203</v>
      </c>
      <c r="D36" s="14" t="s">
        <v>176</v>
      </c>
      <c r="E36" s="52">
        <v>0</v>
      </c>
      <c r="F36" s="52">
        <v>0</v>
      </c>
      <c r="G36" s="52">
        <v>0</v>
      </c>
      <c r="H36" s="133">
        <v>1031.8699999999999</v>
      </c>
      <c r="I36" s="10">
        <v>0</v>
      </c>
      <c r="J36" s="10">
        <v>0</v>
      </c>
    </row>
    <row r="37" spans="1:10" x14ac:dyDescent="0.35">
      <c r="A37" s="13"/>
      <c r="B37" s="28">
        <v>34</v>
      </c>
      <c r="C37" s="14"/>
      <c r="D37" s="108" t="s">
        <v>205</v>
      </c>
      <c r="E37" s="10">
        <v>343.24</v>
      </c>
      <c r="F37" s="86">
        <v>664</v>
      </c>
      <c r="G37" s="86">
        <f>G38</f>
        <v>663.61</v>
      </c>
      <c r="H37" s="115">
        <v>663.61</v>
      </c>
      <c r="I37" s="52">
        <v>663.61</v>
      </c>
      <c r="J37" s="52">
        <v>663.61</v>
      </c>
    </row>
    <row r="38" spans="1:10" x14ac:dyDescent="0.35">
      <c r="A38" s="13"/>
      <c r="B38" s="28"/>
      <c r="C38" s="14">
        <v>11</v>
      </c>
      <c r="D38" s="14" t="s">
        <v>18</v>
      </c>
      <c r="E38" s="10">
        <v>343.24</v>
      </c>
      <c r="F38" s="52">
        <v>664</v>
      </c>
      <c r="G38" s="52">
        <v>663.61</v>
      </c>
      <c r="H38" s="133">
        <v>663.61</v>
      </c>
      <c r="I38" s="52">
        <v>663.61</v>
      </c>
      <c r="J38" s="52">
        <v>663.61</v>
      </c>
    </row>
    <row r="39" spans="1:10" ht="39.5" x14ac:dyDescent="0.35">
      <c r="A39" s="13"/>
      <c r="B39" s="28">
        <v>37</v>
      </c>
      <c r="C39" s="14"/>
      <c r="D39" s="42" t="s">
        <v>78</v>
      </c>
      <c r="E39" s="10">
        <v>4001.28</v>
      </c>
      <c r="F39" s="52">
        <v>0</v>
      </c>
      <c r="G39" s="86">
        <v>6600</v>
      </c>
      <c r="H39" s="115">
        <v>5610</v>
      </c>
      <c r="I39" s="52">
        <v>6600</v>
      </c>
      <c r="J39" s="52">
        <v>0</v>
      </c>
    </row>
    <row r="40" spans="1:10" x14ac:dyDescent="0.35">
      <c r="A40" s="13"/>
      <c r="B40" s="28"/>
      <c r="C40" s="14" t="s">
        <v>174</v>
      </c>
      <c r="D40" s="14" t="s">
        <v>175</v>
      </c>
      <c r="E40" s="10">
        <v>4001.28</v>
      </c>
      <c r="F40" s="52"/>
      <c r="G40" s="52">
        <v>6600</v>
      </c>
      <c r="H40" s="133">
        <v>5610</v>
      </c>
      <c r="I40" s="52">
        <v>6600</v>
      </c>
      <c r="J40" s="52">
        <v>0</v>
      </c>
    </row>
    <row r="41" spans="1:10" ht="26" x14ac:dyDescent="0.35">
      <c r="A41" s="15">
        <v>4</v>
      </c>
      <c r="B41" s="15"/>
      <c r="C41" s="15"/>
      <c r="D41" s="26" t="s">
        <v>23</v>
      </c>
      <c r="E41" s="128">
        <v>14284.67</v>
      </c>
      <c r="F41" s="52">
        <v>3716</v>
      </c>
      <c r="G41" s="52">
        <f>SUM(G42)</f>
        <v>3716.24</v>
      </c>
      <c r="H41" s="133"/>
      <c r="I41" s="10">
        <v>3716.24</v>
      </c>
      <c r="J41" s="10">
        <v>3716.24</v>
      </c>
    </row>
    <row r="42" spans="1:10" ht="39" x14ac:dyDescent="0.35">
      <c r="A42" s="16"/>
      <c r="B42" s="12">
        <v>42</v>
      </c>
      <c r="C42" s="16"/>
      <c r="D42" s="26" t="s">
        <v>44</v>
      </c>
      <c r="E42" s="128">
        <v>14284.67</v>
      </c>
      <c r="F42" s="86">
        <v>3716</v>
      </c>
      <c r="G42" s="86">
        <f>SUM(G43+G44+G45)</f>
        <v>3716.24</v>
      </c>
      <c r="H42" s="115">
        <f>SUM(H44+H45)</f>
        <v>6413.8899999999994</v>
      </c>
      <c r="I42" s="10">
        <v>3716.24</v>
      </c>
      <c r="J42" s="11">
        <v>3716.24</v>
      </c>
    </row>
    <row r="43" spans="1:10" x14ac:dyDescent="0.35">
      <c r="A43" s="16"/>
      <c r="B43" s="16"/>
      <c r="C43" s="14">
        <v>11</v>
      </c>
      <c r="D43" s="14" t="s">
        <v>18</v>
      </c>
      <c r="E43" s="52">
        <v>12559.27</v>
      </c>
      <c r="F43" s="52">
        <v>0</v>
      </c>
      <c r="G43" s="52">
        <v>0</v>
      </c>
      <c r="H43" s="133"/>
      <c r="I43" s="52">
        <v>0</v>
      </c>
      <c r="J43" s="53">
        <v>0</v>
      </c>
    </row>
    <row r="44" spans="1:10" x14ac:dyDescent="0.35">
      <c r="A44" s="51"/>
      <c r="B44" s="51"/>
      <c r="C44" s="51" t="s">
        <v>169</v>
      </c>
      <c r="D44" s="51" t="s">
        <v>176</v>
      </c>
      <c r="E44" s="52">
        <v>1327.23</v>
      </c>
      <c r="F44" s="52">
        <v>2654.46</v>
      </c>
      <c r="G44" s="136">
        <v>2654.46</v>
      </c>
      <c r="H44" s="135">
        <v>3604.46</v>
      </c>
      <c r="I44" s="51">
        <v>2654.46</v>
      </c>
      <c r="J44" s="51">
        <v>2654.46</v>
      </c>
    </row>
    <row r="45" spans="1:10" x14ac:dyDescent="0.35">
      <c r="A45" s="51"/>
      <c r="B45" s="51"/>
      <c r="C45" s="51" t="s">
        <v>174</v>
      </c>
      <c r="D45" s="51" t="s">
        <v>175</v>
      </c>
      <c r="E45" s="52">
        <v>398.17</v>
      </c>
      <c r="F45" s="52">
        <v>1061.78</v>
      </c>
      <c r="G45" s="136">
        <v>1061.78</v>
      </c>
      <c r="H45" s="135">
        <v>2809.43</v>
      </c>
      <c r="I45" s="51">
        <v>1061.78</v>
      </c>
      <c r="J45" s="51">
        <v>1061.78</v>
      </c>
    </row>
  </sheetData>
  <sheetProtection algorithmName="SHA-512" hashValue="A4eplDAWS/sQ6YjzpyP+z3HvtJRw2/Yyi3aRUEUmROMcWLKJVLgxYadUZcBO8OIq7hyxvJHCmS/1exD2nmJ7qg==" saltValue="AFa3W3irReSjw1lRjEULtA==" spinCount="100000" sheet="1" objects="1" scenarios="1"/>
  <mergeCells count="5">
    <mergeCell ref="A7:J7"/>
    <mergeCell ref="A22:J22"/>
    <mergeCell ref="A1:J1"/>
    <mergeCell ref="A3:J3"/>
    <mergeCell ref="A5:J5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7"/>
  <sheetViews>
    <sheetView topLeftCell="A11" workbookViewId="0">
      <selection activeCell="F9" sqref="F9"/>
    </sheetView>
  </sheetViews>
  <sheetFormatPr defaultRowHeight="14.5" x14ac:dyDescent="0.35"/>
  <cols>
    <col min="1" max="1" width="9.81640625" customWidth="1"/>
    <col min="2" max="2" width="15.1796875" customWidth="1"/>
    <col min="3" max="3" width="12" customWidth="1"/>
    <col min="4" max="4" width="18.1796875" customWidth="1"/>
    <col min="5" max="6" width="18.54296875" customWidth="1"/>
    <col min="7" max="7" width="14.26953125" customWidth="1"/>
    <col min="8" max="8" width="15.81640625" customWidth="1"/>
  </cols>
  <sheetData>
    <row r="1" spans="1:8" ht="46.5" customHeight="1" x14ac:dyDescent="0.35">
      <c r="A1" s="186" t="s">
        <v>229</v>
      </c>
      <c r="B1" s="186"/>
      <c r="C1" s="186"/>
      <c r="D1" s="186"/>
      <c r="E1" s="186"/>
      <c r="F1" s="186"/>
      <c r="G1" s="186"/>
      <c r="H1" s="186"/>
    </row>
    <row r="2" spans="1:8" ht="15.75" customHeight="1" x14ac:dyDescent="0.35">
      <c r="A2" s="164" t="s">
        <v>28</v>
      </c>
      <c r="B2" s="164"/>
      <c r="C2" s="164"/>
      <c r="D2" s="164"/>
      <c r="E2" s="164"/>
      <c r="F2" s="164"/>
      <c r="G2" s="164"/>
      <c r="H2" s="164"/>
    </row>
    <row r="3" spans="1:8" ht="15.75" customHeight="1" x14ac:dyDescent="0.35">
      <c r="B3" s="5"/>
      <c r="C3" s="5"/>
      <c r="D3" s="5"/>
      <c r="E3" s="5"/>
      <c r="F3" s="5"/>
      <c r="G3" s="6"/>
      <c r="H3" s="6"/>
    </row>
    <row r="4" spans="1:8" ht="15.75" customHeight="1" x14ac:dyDescent="0.35">
      <c r="A4" s="164" t="s">
        <v>13</v>
      </c>
      <c r="B4" s="164"/>
      <c r="C4" s="164"/>
      <c r="D4" s="164"/>
      <c r="E4" s="164"/>
      <c r="F4" s="164"/>
      <c r="G4" s="164"/>
      <c r="H4" s="164"/>
    </row>
    <row r="5" spans="1:8" ht="15.75" customHeight="1" x14ac:dyDescent="0.35">
      <c r="A5" s="5"/>
      <c r="B5" s="5"/>
      <c r="C5" s="5"/>
      <c r="D5" s="5"/>
      <c r="E5" s="5"/>
      <c r="F5" s="5"/>
      <c r="G5" s="6"/>
      <c r="H5" s="6"/>
    </row>
    <row r="6" spans="1:8" ht="15.75" customHeight="1" x14ac:dyDescent="0.35">
      <c r="A6" s="164" t="s">
        <v>233</v>
      </c>
      <c r="B6" s="164"/>
      <c r="C6" s="164"/>
      <c r="D6" s="164"/>
      <c r="E6" s="164"/>
      <c r="F6" s="164"/>
      <c r="G6" s="164"/>
      <c r="H6" s="164"/>
    </row>
    <row r="7" spans="1:8" ht="52" x14ac:dyDescent="0.35">
      <c r="B7" s="24" t="s">
        <v>25</v>
      </c>
      <c r="C7" s="24" t="s">
        <v>235</v>
      </c>
      <c r="D7" s="24" t="s">
        <v>236</v>
      </c>
      <c r="E7" s="24" t="s">
        <v>251</v>
      </c>
      <c r="F7" s="143" t="s">
        <v>231</v>
      </c>
      <c r="G7" s="143" t="s">
        <v>41</v>
      </c>
      <c r="H7" s="143" t="s">
        <v>221</v>
      </c>
    </row>
    <row r="8" spans="1:8" ht="15.75" customHeight="1" x14ac:dyDescent="0.35">
      <c r="B8" s="139">
        <v>1</v>
      </c>
      <c r="C8" s="140">
        <v>2</v>
      </c>
      <c r="D8" s="140">
        <v>3</v>
      </c>
      <c r="E8" s="140">
        <v>4</v>
      </c>
      <c r="F8" s="140">
        <v>5</v>
      </c>
      <c r="G8" s="140">
        <v>6</v>
      </c>
      <c r="H8" s="140">
        <v>7</v>
      </c>
    </row>
    <row r="9" spans="1:8" ht="26" x14ac:dyDescent="0.35">
      <c r="B9" s="12" t="s">
        <v>237</v>
      </c>
      <c r="C9" s="128">
        <v>1098750.99</v>
      </c>
      <c r="D9" s="54">
        <v>943821.85</v>
      </c>
      <c r="E9" s="54">
        <v>943821.85</v>
      </c>
      <c r="F9" s="152">
        <v>1127996.3</v>
      </c>
      <c r="G9" s="54">
        <v>943821.85</v>
      </c>
      <c r="H9" s="54">
        <v>943821.85</v>
      </c>
    </row>
    <row r="10" spans="1:8" ht="29.25" customHeight="1" x14ac:dyDescent="0.35">
      <c r="B10" s="12" t="s">
        <v>238</v>
      </c>
      <c r="C10" s="10">
        <v>105903.73</v>
      </c>
      <c r="D10" s="10">
        <v>72143</v>
      </c>
      <c r="E10" s="10">
        <v>72143</v>
      </c>
      <c r="F10" s="153">
        <v>72431</v>
      </c>
      <c r="G10" s="10">
        <v>72143</v>
      </c>
      <c r="H10" s="10">
        <v>72143</v>
      </c>
    </row>
    <row r="11" spans="1:8" ht="26" x14ac:dyDescent="0.35">
      <c r="B11" s="137" t="s">
        <v>239</v>
      </c>
      <c r="C11" s="10"/>
      <c r="D11" s="10">
        <v>72143</v>
      </c>
      <c r="E11" s="10">
        <v>72143</v>
      </c>
      <c r="F11" s="153">
        <v>72431</v>
      </c>
      <c r="G11" s="10">
        <v>72143</v>
      </c>
      <c r="H11" s="10">
        <v>72143</v>
      </c>
    </row>
    <row r="12" spans="1:8" ht="28.5" customHeight="1" x14ac:dyDescent="0.35">
      <c r="B12" s="12" t="s">
        <v>240</v>
      </c>
      <c r="C12" s="10">
        <v>36073.57</v>
      </c>
      <c r="D12" s="54">
        <v>17253.97</v>
      </c>
      <c r="E12" s="54">
        <v>17253.97</v>
      </c>
      <c r="F12" s="152">
        <v>22065.55</v>
      </c>
      <c r="G12" s="54">
        <v>17253.97</v>
      </c>
      <c r="H12" s="54">
        <v>17253.97</v>
      </c>
    </row>
    <row r="13" spans="1:8" x14ac:dyDescent="0.35">
      <c r="B13" s="51" t="s">
        <v>241</v>
      </c>
      <c r="C13" s="10">
        <v>36073.57</v>
      </c>
      <c r="D13" s="54">
        <v>17253.97</v>
      </c>
      <c r="E13" s="54">
        <v>17253.97</v>
      </c>
      <c r="F13" s="152">
        <v>22065.55</v>
      </c>
      <c r="G13" s="54">
        <v>17253.97</v>
      </c>
      <c r="H13" s="54">
        <v>17253.97</v>
      </c>
    </row>
    <row r="14" spans="1:8" x14ac:dyDescent="0.35">
      <c r="B14" s="104" t="s">
        <v>242</v>
      </c>
      <c r="C14" s="10">
        <v>2604.5</v>
      </c>
      <c r="D14" s="54">
        <v>1459.95</v>
      </c>
      <c r="E14" s="54">
        <v>1459.95</v>
      </c>
      <c r="F14" s="152">
        <v>1459.95</v>
      </c>
      <c r="G14" s="54">
        <v>1459.95</v>
      </c>
      <c r="H14" s="54">
        <v>1459.95</v>
      </c>
    </row>
    <row r="15" spans="1:8" x14ac:dyDescent="0.35">
      <c r="B15" s="51" t="s">
        <v>243</v>
      </c>
      <c r="C15" s="10">
        <v>2604.5</v>
      </c>
      <c r="D15" s="54">
        <v>1459.95</v>
      </c>
      <c r="E15" s="54">
        <v>1459.95</v>
      </c>
      <c r="F15" s="152">
        <v>1459.95</v>
      </c>
      <c r="G15" s="54">
        <v>1459.95</v>
      </c>
      <c r="H15" s="54">
        <v>1459.95</v>
      </c>
    </row>
    <row r="16" spans="1:8" x14ac:dyDescent="0.35">
      <c r="B16" s="141" t="s">
        <v>244</v>
      </c>
      <c r="C16" s="10">
        <v>1401808.91</v>
      </c>
      <c r="D16" s="54">
        <v>922453.47</v>
      </c>
      <c r="E16" s="54">
        <v>922453.47</v>
      </c>
      <c r="F16" s="152">
        <v>1028353.47</v>
      </c>
      <c r="G16" s="54">
        <v>922453.47</v>
      </c>
      <c r="H16" s="54">
        <v>922453.47</v>
      </c>
    </row>
    <row r="17" spans="2:8" x14ac:dyDescent="0.35">
      <c r="B17" s="51" t="s">
        <v>245</v>
      </c>
      <c r="C17" s="10">
        <v>1401808.91</v>
      </c>
      <c r="D17" s="54">
        <v>922453.47</v>
      </c>
      <c r="E17" s="54">
        <v>922453.47</v>
      </c>
      <c r="F17" s="152">
        <v>1028353.47</v>
      </c>
      <c r="G17" s="54">
        <v>922453.47</v>
      </c>
      <c r="H17" s="54">
        <v>922453.47</v>
      </c>
    </row>
    <row r="18" spans="2:8" x14ac:dyDescent="0.35">
      <c r="B18" s="104" t="s">
        <v>246</v>
      </c>
      <c r="C18" s="10">
        <v>6344.81</v>
      </c>
      <c r="D18" s="54">
        <v>2654.46</v>
      </c>
      <c r="E18" s="54">
        <v>2654.46</v>
      </c>
      <c r="F18" s="152">
        <v>3686.33</v>
      </c>
      <c r="G18" s="54">
        <v>2654.46</v>
      </c>
      <c r="H18" s="54">
        <v>2654.46</v>
      </c>
    </row>
    <row r="19" spans="2:8" x14ac:dyDescent="0.35">
      <c r="B19" s="51" t="s">
        <v>247</v>
      </c>
      <c r="C19" s="10">
        <v>6344.81</v>
      </c>
      <c r="D19" s="54">
        <v>2654.46</v>
      </c>
      <c r="E19" s="54">
        <v>2654.46</v>
      </c>
      <c r="F19" s="152">
        <v>3686.33</v>
      </c>
      <c r="G19" s="54">
        <v>2654.46</v>
      </c>
      <c r="H19" s="54">
        <v>2654.46</v>
      </c>
    </row>
    <row r="20" spans="2:8" x14ac:dyDescent="0.35">
      <c r="B20" s="138"/>
      <c r="C20" s="10"/>
      <c r="D20" s="10"/>
      <c r="E20" s="11"/>
      <c r="F20" s="154"/>
      <c r="G20" s="11"/>
      <c r="H20" s="11"/>
    </row>
    <row r="21" spans="2:8" ht="26" x14ac:dyDescent="0.35">
      <c r="B21" s="12" t="s">
        <v>234</v>
      </c>
      <c r="C21" s="142">
        <v>1107022.22</v>
      </c>
      <c r="D21" s="54">
        <v>1018888.91</v>
      </c>
      <c r="E21" s="54">
        <v>1018888.91</v>
      </c>
      <c r="F21" s="152">
        <v>1127996.3</v>
      </c>
      <c r="G21" s="54">
        <v>1018888.91</v>
      </c>
      <c r="H21" s="54">
        <v>1018888.91</v>
      </c>
    </row>
    <row r="22" spans="2:8" ht="26" x14ac:dyDescent="0.35">
      <c r="B22" s="12" t="s">
        <v>238</v>
      </c>
      <c r="C22" s="10">
        <v>99267.59</v>
      </c>
      <c r="D22" s="10">
        <v>72143</v>
      </c>
      <c r="E22" s="10">
        <v>72143</v>
      </c>
      <c r="F22" s="153">
        <v>72431</v>
      </c>
      <c r="G22" s="10">
        <v>72143</v>
      </c>
      <c r="H22" s="10">
        <v>72143</v>
      </c>
    </row>
    <row r="23" spans="2:8" ht="26" x14ac:dyDescent="0.35">
      <c r="B23" s="137" t="s">
        <v>239</v>
      </c>
      <c r="C23" s="10">
        <v>99267.59</v>
      </c>
      <c r="D23" s="10">
        <v>72143</v>
      </c>
      <c r="E23" s="10">
        <v>72143</v>
      </c>
      <c r="F23" s="153">
        <v>72431</v>
      </c>
      <c r="G23" s="10">
        <v>72143</v>
      </c>
      <c r="H23" s="10">
        <v>72143</v>
      </c>
    </row>
    <row r="24" spans="2:8" x14ac:dyDescent="0.35">
      <c r="B24" s="12" t="s">
        <v>240</v>
      </c>
      <c r="C24" s="10">
        <v>41435.279999999999</v>
      </c>
      <c r="D24" s="54">
        <v>17253.97</v>
      </c>
      <c r="E24" s="54">
        <v>17253.97</v>
      </c>
      <c r="F24" s="152">
        <v>22065.55</v>
      </c>
      <c r="G24" s="54">
        <v>17253.97</v>
      </c>
      <c r="H24" s="54">
        <v>17253.97</v>
      </c>
    </row>
    <row r="25" spans="2:8" x14ac:dyDescent="0.35">
      <c r="B25" s="51" t="s">
        <v>241</v>
      </c>
      <c r="C25" s="10">
        <v>41435.279999999999</v>
      </c>
      <c r="D25" s="54">
        <v>17253.97</v>
      </c>
      <c r="E25" s="54">
        <v>17253.97</v>
      </c>
      <c r="F25" s="152">
        <v>22065.55</v>
      </c>
      <c r="G25" s="54">
        <v>17253.97</v>
      </c>
      <c r="H25" s="54">
        <v>17253.97</v>
      </c>
    </row>
    <row r="26" spans="2:8" x14ac:dyDescent="0.35">
      <c r="B26" s="104" t="s">
        <v>242</v>
      </c>
      <c r="C26" s="10">
        <v>2261.3000000000002</v>
      </c>
      <c r="D26" s="54">
        <v>1459.95</v>
      </c>
      <c r="E26" s="54">
        <v>1459.95</v>
      </c>
      <c r="F26" s="152">
        <v>1459.95</v>
      </c>
      <c r="G26" s="54">
        <v>73602.95</v>
      </c>
      <c r="H26" s="54">
        <v>73602.95</v>
      </c>
    </row>
    <row r="27" spans="2:8" x14ac:dyDescent="0.35">
      <c r="B27" s="51" t="s">
        <v>248</v>
      </c>
      <c r="C27" s="10">
        <v>2261.3000000000002</v>
      </c>
      <c r="D27" s="54">
        <v>1459.95</v>
      </c>
      <c r="E27" s="54">
        <v>1459.95</v>
      </c>
      <c r="F27" s="152">
        <v>1459.95</v>
      </c>
      <c r="G27" s="54">
        <v>1459.95</v>
      </c>
      <c r="H27" s="54">
        <v>1459.95</v>
      </c>
    </row>
    <row r="28" spans="2:8" x14ac:dyDescent="0.35">
      <c r="B28" s="141" t="s">
        <v>244</v>
      </c>
      <c r="C28" s="10">
        <v>1429583.01</v>
      </c>
      <c r="D28" s="54">
        <v>922453.47</v>
      </c>
      <c r="E28" s="54">
        <v>922453.47</v>
      </c>
      <c r="F28" s="152">
        <v>1028353.47</v>
      </c>
      <c r="G28" s="54">
        <v>922453.47</v>
      </c>
      <c r="H28" s="54">
        <v>922453.47</v>
      </c>
    </row>
    <row r="29" spans="2:8" x14ac:dyDescent="0.35">
      <c r="B29" s="51" t="s">
        <v>245</v>
      </c>
      <c r="C29" s="10">
        <v>1429583.01</v>
      </c>
      <c r="D29" s="54">
        <v>922453.47</v>
      </c>
      <c r="E29" s="54">
        <v>922453.47</v>
      </c>
      <c r="F29" s="152">
        <v>1028353.47</v>
      </c>
      <c r="G29" s="54">
        <v>922453.47</v>
      </c>
      <c r="H29" s="54">
        <v>922453.47</v>
      </c>
    </row>
    <row r="30" spans="2:8" x14ac:dyDescent="0.35">
      <c r="B30" s="51" t="s">
        <v>249</v>
      </c>
      <c r="C30" s="10"/>
      <c r="D30" s="54">
        <v>0</v>
      </c>
      <c r="E30" s="54">
        <v>0</v>
      </c>
      <c r="F30" s="152"/>
      <c r="G30" s="54">
        <v>0</v>
      </c>
      <c r="H30" s="54">
        <v>0</v>
      </c>
    </row>
    <row r="31" spans="2:8" x14ac:dyDescent="0.35">
      <c r="B31" s="104" t="s">
        <v>246</v>
      </c>
      <c r="C31" s="10">
        <v>6185.55</v>
      </c>
      <c r="D31" s="54">
        <v>2654.46</v>
      </c>
      <c r="E31" s="54">
        <v>2654.46</v>
      </c>
      <c r="F31" s="152">
        <v>3686.33</v>
      </c>
      <c r="G31" s="54">
        <v>2654.46</v>
      </c>
      <c r="H31" s="54">
        <v>2654.46</v>
      </c>
    </row>
    <row r="32" spans="2:8" x14ac:dyDescent="0.35">
      <c r="B32" s="51" t="s">
        <v>247</v>
      </c>
      <c r="C32" s="10">
        <v>6185.55</v>
      </c>
      <c r="D32" s="54">
        <v>2654.46</v>
      </c>
      <c r="E32" s="54">
        <v>2654.46</v>
      </c>
      <c r="F32" s="152">
        <v>3686.33</v>
      </c>
      <c r="G32" s="54">
        <v>2654.46</v>
      </c>
      <c r="H32" s="54">
        <v>2654.46</v>
      </c>
    </row>
    <row r="33" spans="1:8" x14ac:dyDescent="0.35">
      <c r="B33" s="147" t="s">
        <v>250</v>
      </c>
      <c r="C33" s="148"/>
      <c r="D33" s="148"/>
      <c r="E33" s="149"/>
      <c r="F33" s="149"/>
      <c r="G33" s="150"/>
      <c r="H33" s="150"/>
    </row>
    <row r="34" spans="1:8" x14ac:dyDescent="0.35">
      <c r="A34" s="136"/>
      <c r="B34" s="144"/>
      <c r="C34" s="144"/>
      <c r="D34" s="144"/>
      <c r="E34" s="144"/>
      <c r="F34" s="144"/>
      <c r="G34" s="144"/>
      <c r="H34" s="144"/>
    </row>
    <row r="35" spans="1:8" x14ac:dyDescent="0.35">
      <c r="A35" s="136"/>
      <c r="B35" s="144"/>
      <c r="C35" s="144"/>
      <c r="D35" s="144"/>
      <c r="E35" s="144"/>
      <c r="F35" s="144"/>
      <c r="G35" s="144"/>
      <c r="H35" s="144"/>
    </row>
    <row r="36" spans="1:8" x14ac:dyDescent="0.35">
      <c r="A36" s="136"/>
      <c r="B36" s="144"/>
      <c r="C36" s="144"/>
      <c r="D36" s="144"/>
      <c r="E36" s="144"/>
      <c r="F36" s="144"/>
      <c r="G36" s="144"/>
      <c r="H36" s="144"/>
    </row>
    <row r="37" spans="1:8" x14ac:dyDescent="0.35">
      <c r="A37" s="145"/>
      <c r="B37" s="146"/>
      <c r="C37" s="146"/>
      <c r="D37" s="146"/>
      <c r="E37" s="146"/>
      <c r="F37" s="146"/>
      <c r="G37" s="146"/>
      <c r="H37" s="146"/>
    </row>
    <row r="38" spans="1:8" x14ac:dyDescent="0.35">
      <c r="A38" s="136"/>
      <c r="B38" s="144"/>
      <c r="C38" s="144"/>
      <c r="D38" s="144"/>
      <c r="E38" s="144"/>
      <c r="F38" s="144"/>
      <c r="G38" s="144"/>
      <c r="H38" s="144"/>
    </row>
    <row r="39" spans="1:8" x14ac:dyDescent="0.35">
      <c r="A39" s="136"/>
      <c r="B39" s="144"/>
      <c r="C39" s="144"/>
      <c r="D39" s="144"/>
      <c r="E39" s="144"/>
      <c r="F39" s="144"/>
      <c r="G39" s="144"/>
      <c r="H39" s="144"/>
    </row>
    <row r="40" spans="1:8" x14ac:dyDescent="0.35">
      <c r="A40" s="136"/>
      <c r="B40" s="144"/>
      <c r="C40" s="144"/>
      <c r="D40" s="144"/>
      <c r="E40" s="144"/>
      <c r="F40" s="144"/>
      <c r="G40" s="144"/>
      <c r="H40" s="144"/>
    </row>
    <row r="41" spans="1:8" x14ac:dyDescent="0.35">
      <c r="A41" s="145"/>
      <c r="B41" s="146"/>
      <c r="C41" s="146"/>
      <c r="D41" s="146"/>
      <c r="E41" s="146"/>
      <c r="F41" s="146"/>
      <c r="G41" s="146"/>
      <c r="H41" s="146"/>
    </row>
    <row r="42" spans="1:8" x14ac:dyDescent="0.35">
      <c r="A42" s="145"/>
      <c r="B42" s="146"/>
      <c r="C42" s="146"/>
      <c r="D42" s="146"/>
      <c r="E42" s="146"/>
      <c r="F42" s="146"/>
      <c r="G42" s="146"/>
      <c r="H42" s="146"/>
    </row>
    <row r="43" spans="1:8" x14ac:dyDescent="0.35">
      <c r="A43" s="145"/>
      <c r="B43" s="146"/>
      <c r="C43" s="146"/>
      <c r="D43" s="146"/>
      <c r="E43" s="146"/>
      <c r="F43" s="146"/>
      <c r="G43" s="146"/>
      <c r="H43" s="146"/>
    </row>
    <row r="44" spans="1:8" x14ac:dyDescent="0.35">
      <c r="A44" s="145"/>
      <c r="B44" s="146"/>
      <c r="C44" s="151"/>
      <c r="D44" s="151"/>
      <c r="E44" s="151"/>
      <c r="F44" s="151"/>
      <c r="G44" s="151"/>
      <c r="H44" s="151"/>
    </row>
    <row r="45" spans="1:8" x14ac:dyDescent="0.35">
      <c r="A45" s="145"/>
      <c r="B45" s="146"/>
      <c r="C45" s="151"/>
      <c r="D45" s="151"/>
      <c r="E45" s="151"/>
      <c r="F45" s="151"/>
      <c r="G45" s="151"/>
      <c r="H45" s="151"/>
    </row>
    <row r="46" spans="1:8" x14ac:dyDescent="0.35">
      <c r="A46" s="145"/>
      <c r="B46" s="146"/>
      <c r="C46" s="151"/>
      <c r="D46" s="151"/>
      <c r="E46" s="151"/>
      <c r="F46" s="151"/>
      <c r="G46" s="151"/>
      <c r="H46" s="151"/>
    </row>
    <row r="47" spans="1:8" x14ac:dyDescent="0.35">
      <c r="A47" s="145"/>
      <c r="B47" s="146"/>
      <c r="C47" s="146"/>
      <c r="D47" s="151"/>
      <c r="E47" s="151"/>
      <c r="F47" s="151"/>
      <c r="G47" s="151"/>
      <c r="H47" s="151"/>
    </row>
  </sheetData>
  <sheetProtection algorithmName="SHA-512" hashValue="4vM9mq156SGLqXKQDMLKnWFrIgIHnjrZ5yMUjwmSS6m0eUkA/c00pk57ArS+iClzqcmND4rXd9wH4qUR71/AFA==" saltValue="GrcqTRihA8IQsMKiePtbhw==" spinCount="100000" sheet="1" objects="1" scenarios="1"/>
  <mergeCells count="4">
    <mergeCell ref="A1:H1"/>
    <mergeCell ref="A2:H2"/>
    <mergeCell ref="A4:H4"/>
    <mergeCell ref="A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topLeftCell="A4" workbookViewId="0">
      <selection activeCell="C53" sqref="C53:C57"/>
    </sheetView>
  </sheetViews>
  <sheetFormatPr defaultRowHeight="14.5" x14ac:dyDescent="0.35"/>
  <cols>
    <col min="1" max="1" width="49" customWidth="1"/>
    <col min="2" max="7" width="25.26953125" customWidth="1"/>
    <col min="12" max="12" width="9.54296875" bestFit="1" customWidth="1"/>
    <col min="14" max="14" width="17.81640625" customWidth="1"/>
  </cols>
  <sheetData>
    <row r="1" spans="1:14" ht="42" customHeight="1" x14ac:dyDescent="0.35">
      <c r="A1" s="164" t="s">
        <v>228</v>
      </c>
      <c r="B1" s="164"/>
      <c r="C1" s="164"/>
      <c r="D1" s="164"/>
      <c r="E1" s="164"/>
      <c r="F1" s="164"/>
      <c r="G1" s="164"/>
    </row>
    <row r="2" spans="1:14" ht="18" customHeight="1" x14ac:dyDescent="0.35">
      <c r="A2" s="5"/>
      <c r="B2" s="5"/>
      <c r="C2" s="5"/>
      <c r="D2" s="5"/>
      <c r="E2" s="5"/>
      <c r="F2" s="5"/>
      <c r="G2" s="5"/>
    </row>
    <row r="3" spans="1:14" ht="15.5" x14ac:dyDescent="0.35">
      <c r="A3" s="164" t="s">
        <v>28</v>
      </c>
      <c r="B3" s="164"/>
      <c r="C3" s="164"/>
      <c r="D3" s="164"/>
      <c r="E3" s="164"/>
      <c r="F3" s="166"/>
      <c r="G3" s="166"/>
    </row>
    <row r="4" spans="1:14" ht="18" x14ac:dyDescent="0.35">
      <c r="A4" s="5"/>
      <c r="B4" s="5"/>
      <c r="C4" s="5"/>
      <c r="D4" s="5"/>
      <c r="E4" s="5"/>
      <c r="F4" s="6"/>
      <c r="G4" s="6"/>
    </row>
    <row r="5" spans="1:14" ht="18" customHeight="1" x14ac:dyDescent="0.35">
      <c r="A5" s="164" t="s">
        <v>13</v>
      </c>
      <c r="B5" s="165"/>
      <c r="C5" s="165"/>
      <c r="D5" s="165"/>
      <c r="E5" s="165"/>
      <c r="F5" s="165"/>
      <c r="G5" s="165"/>
    </row>
    <row r="6" spans="1:14" ht="18" x14ac:dyDescent="0.35">
      <c r="A6" s="5"/>
      <c r="B6" s="5"/>
      <c r="C6" s="5"/>
      <c r="D6" s="5"/>
      <c r="E6" s="5"/>
      <c r="F6" s="6"/>
      <c r="G6" s="6"/>
    </row>
    <row r="7" spans="1:14" ht="15.5" x14ac:dyDescent="0.35">
      <c r="A7" s="164" t="s">
        <v>24</v>
      </c>
      <c r="B7" s="185"/>
      <c r="C7" s="185"/>
      <c r="D7" s="185"/>
      <c r="E7" s="185"/>
      <c r="F7" s="185"/>
      <c r="G7" s="185"/>
      <c r="N7" s="111"/>
    </row>
    <row r="8" spans="1:14" ht="18" x14ac:dyDescent="0.35">
      <c r="A8" s="5"/>
      <c r="B8" s="5"/>
      <c r="C8" s="5"/>
      <c r="D8" s="5"/>
      <c r="E8" s="5"/>
      <c r="F8" s="6"/>
      <c r="G8" s="6"/>
    </row>
    <row r="9" spans="1:14" ht="39" x14ac:dyDescent="0.35">
      <c r="A9" s="24" t="s">
        <v>25</v>
      </c>
      <c r="B9" s="23" t="s">
        <v>252</v>
      </c>
      <c r="C9" s="24" t="s">
        <v>224</v>
      </c>
      <c r="D9" s="24" t="s">
        <v>225</v>
      </c>
      <c r="E9" s="159" t="s">
        <v>231</v>
      </c>
      <c r="F9" s="24" t="s">
        <v>41</v>
      </c>
      <c r="G9" s="24" t="s">
        <v>221</v>
      </c>
    </row>
    <row r="10" spans="1:14" ht="15.75" customHeight="1" x14ac:dyDescent="0.35">
      <c r="A10" s="12" t="s">
        <v>26</v>
      </c>
      <c r="B10" s="112">
        <v>1001118.49</v>
      </c>
      <c r="C10" s="86">
        <v>1033434.35</v>
      </c>
      <c r="D10" s="86">
        <v>1069332.8500000001</v>
      </c>
      <c r="E10" s="115">
        <v>1127996.3</v>
      </c>
      <c r="F10" s="86">
        <f>D10</f>
        <v>1069332.8500000001</v>
      </c>
      <c r="G10" s="86">
        <f t="shared" ref="G10:G13" si="0">F10</f>
        <v>1069332.8500000001</v>
      </c>
    </row>
    <row r="11" spans="1:14" ht="15.75" customHeight="1" x14ac:dyDescent="0.35">
      <c r="A11" s="12" t="s">
        <v>190</v>
      </c>
      <c r="B11" s="112">
        <v>1001118.49</v>
      </c>
      <c r="C11" s="86">
        <v>1033434.35</v>
      </c>
      <c r="D11" s="86">
        <v>1069332.8500000001</v>
      </c>
      <c r="E11" s="115">
        <v>1100666.95</v>
      </c>
      <c r="F11" s="86">
        <f>D11</f>
        <v>1069332.8500000001</v>
      </c>
      <c r="G11" s="86">
        <f t="shared" si="0"/>
        <v>1069332.8500000001</v>
      </c>
    </row>
    <row r="12" spans="1:14" x14ac:dyDescent="0.35">
      <c r="A12" s="18" t="s">
        <v>191</v>
      </c>
      <c r="B12" s="112">
        <v>973788.65</v>
      </c>
      <c r="C12" s="52">
        <v>1006105</v>
      </c>
      <c r="D12" s="52">
        <v>1042003.5</v>
      </c>
      <c r="E12" s="133">
        <v>1100666.95</v>
      </c>
      <c r="F12" s="52">
        <f>D12</f>
        <v>1042003.5</v>
      </c>
      <c r="G12" s="52">
        <f t="shared" si="0"/>
        <v>1042003.5</v>
      </c>
    </row>
    <row r="13" spans="1:14" ht="13.5" customHeight="1" x14ac:dyDescent="0.35">
      <c r="A13" s="17" t="s">
        <v>192</v>
      </c>
      <c r="B13" s="112">
        <v>973788.65</v>
      </c>
      <c r="C13" s="52">
        <v>1006105</v>
      </c>
      <c r="D13" s="52">
        <v>1042003.5</v>
      </c>
      <c r="E13" s="133">
        <v>1100666.95</v>
      </c>
      <c r="F13" s="52">
        <f>D13</f>
        <v>1042003.5</v>
      </c>
      <c r="G13" s="52">
        <f t="shared" si="0"/>
        <v>1042003.5</v>
      </c>
    </row>
    <row r="14" spans="1:14" x14ac:dyDescent="0.35">
      <c r="A14" s="17" t="s">
        <v>199</v>
      </c>
      <c r="B14" s="86">
        <v>0</v>
      </c>
      <c r="C14" s="52">
        <v>0</v>
      </c>
      <c r="D14" s="52">
        <v>0</v>
      </c>
      <c r="E14" s="133"/>
      <c r="F14" s="52">
        <v>0</v>
      </c>
      <c r="G14" s="52">
        <v>0</v>
      </c>
    </row>
    <row r="15" spans="1:14" x14ac:dyDescent="0.35">
      <c r="A15" s="17" t="s">
        <v>196</v>
      </c>
      <c r="B15" s="86">
        <v>0</v>
      </c>
      <c r="C15" s="52">
        <v>0</v>
      </c>
      <c r="D15" s="52">
        <v>0</v>
      </c>
      <c r="E15" s="133"/>
      <c r="F15" s="52">
        <v>0</v>
      </c>
      <c r="G15" s="52">
        <v>0</v>
      </c>
    </row>
    <row r="16" spans="1:14" x14ac:dyDescent="0.35">
      <c r="A16" s="16" t="s">
        <v>193</v>
      </c>
      <c r="B16" s="86">
        <v>0</v>
      </c>
      <c r="C16" s="52">
        <v>0</v>
      </c>
      <c r="D16" s="52">
        <v>0</v>
      </c>
      <c r="E16" s="133"/>
      <c r="F16" s="52">
        <v>0</v>
      </c>
      <c r="G16" s="53">
        <v>0</v>
      </c>
    </row>
    <row r="17" spans="1:12" x14ac:dyDescent="0.35">
      <c r="A17" s="19" t="s">
        <v>194</v>
      </c>
      <c r="B17" s="86">
        <v>0</v>
      </c>
      <c r="C17" s="52">
        <v>0</v>
      </c>
      <c r="D17" s="52">
        <v>0</v>
      </c>
      <c r="E17" s="133"/>
      <c r="F17" s="52">
        <v>0</v>
      </c>
      <c r="G17" s="53">
        <v>0</v>
      </c>
    </row>
    <row r="18" spans="1:12" x14ac:dyDescent="0.35">
      <c r="A18" s="51" t="s">
        <v>206</v>
      </c>
      <c r="B18" s="54">
        <v>27329.35</v>
      </c>
      <c r="C18" s="54">
        <v>27329.35</v>
      </c>
      <c r="D18" s="54">
        <v>27329.35</v>
      </c>
      <c r="E18" s="152">
        <v>27329.35</v>
      </c>
      <c r="F18" s="54">
        <v>27329.35</v>
      </c>
      <c r="G18" s="54">
        <v>27329.35</v>
      </c>
    </row>
    <row r="19" spans="1:12" x14ac:dyDescent="0.35">
      <c r="A19" s="51" t="s">
        <v>209</v>
      </c>
      <c r="B19" s="54">
        <v>27329.35</v>
      </c>
      <c r="C19" s="54">
        <v>27329.334999999999</v>
      </c>
      <c r="D19" s="54">
        <v>27329.35</v>
      </c>
      <c r="E19" s="152">
        <v>27329.35</v>
      </c>
      <c r="F19" s="54">
        <v>27329.35</v>
      </c>
      <c r="G19" s="54">
        <v>27329.35</v>
      </c>
    </row>
    <row r="20" spans="1:12" x14ac:dyDescent="0.35">
      <c r="A20" s="104" t="s">
        <v>195</v>
      </c>
      <c r="B20" s="86">
        <v>0</v>
      </c>
      <c r="C20" s="88">
        <v>0</v>
      </c>
      <c r="D20" s="88">
        <v>0</v>
      </c>
      <c r="E20" s="158"/>
      <c r="F20" s="88">
        <v>0</v>
      </c>
      <c r="G20" s="88">
        <v>0</v>
      </c>
    </row>
    <row r="21" spans="1:12" x14ac:dyDescent="0.35">
      <c r="A21" s="51" t="s">
        <v>197</v>
      </c>
      <c r="B21" s="86">
        <v>0</v>
      </c>
      <c r="C21" s="54">
        <v>0</v>
      </c>
      <c r="D21" s="54">
        <v>0</v>
      </c>
      <c r="E21" s="152"/>
      <c r="F21" s="54">
        <v>0</v>
      </c>
      <c r="G21" s="54">
        <v>0</v>
      </c>
      <c r="L21" s="105"/>
    </row>
    <row r="22" spans="1:12" x14ac:dyDescent="0.35">
      <c r="A22" s="51" t="s">
        <v>198</v>
      </c>
      <c r="B22" s="86">
        <v>0</v>
      </c>
      <c r="C22" s="54">
        <v>0</v>
      </c>
      <c r="D22" s="54">
        <v>0</v>
      </c>
      <c r="E22" s="152"/>
      <c r="F22" s="54">
        <v>0</v>
      </c>
      <c r="G22" s="54">
        <v>0</v>
      </c>
    </row>
    <row r="33" spans="7:7" x14ac:dyDescent="0.35">
      <c r="G33" s="111"/>
    </row>
  </sheetData>
  <sheetProtection algorithmName="SHA-512" hashValue="ffQR9YZcoZVAs0DqWJlw8zAzW8O/RTwVPVTzoF1JqlHL7nC7zdsjmNLXs4+BI+hQ5hmbJ3eZLbbPI5EARLnZNw==" saltValue="584jHEC4XEUFB76Y0pWvqw==" spinCount="100000" sheet="1" objects="1" scenarios="1"/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I295"/>
  <sheetViews>
    <sheetView tabSelected="1" topLeftCell="A28" zoomScaleNormal="100" zoomScaleSheetLayoutView="55" workbookViewId="0">
      <selection activeCell="K8" sqref="K8"/>
    </sheetView>
  </sheetViews>
  <sheetFormatPr defaultRowHeight="14.5" x14ac:dyDescent="0.35"/>
  <cols>
    <col min="1" max="1" width="18.81640625" style="55" bestFit="1" customWidth="1"/>
    <col min="2" max="2" width="38.81640625" customWidth="1"/>
    <col min="3" max="3" width="16.1796875" customWidth="1"/>
    <col min="4" max="8" width="25.26953125" customWidth="1"/>
    <col min="10" max="10" width="10.1796875" bestFit="1" customWidth="1"/>
    <col min="11" max="11" width="11.7265625" bestFit="1" customWidth="1"/>
  </cols>
  <sheetData>
    <row r="1" spans="1:21" ht="42" customHeight="1" x14ac:dyDescent="0.35">
      <c r="A1" s="164" t="s">
        <v>228</v>
      </c>
      <c r="B1" s="164"/>
      <c r="C1" s="164"/>
      <c r="D1" s="164"/>
      <c r="E1" s="164"/>
      <c r="F1" s="164"/>
      <c r="G1" s="164"/>
      <c r="H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ht="18" x14ac:dyDescent="0.35">
      <c r="B2" s="5"/>
      <c r="C2" s="5"/>
      <c r="D2" s="6"/>
      <c r="E2" s="6"/>
      <c r="F2" s="5"/>
      <c r="G2" s="6"/>
      <c r="H2" s="6"/>
      <c r="M2" s="164"/>
      <c r="N2" s="164"/>
      <c r="O2" s="164"/>
      <c r="P2" s="164"/>
      <c r="Q2" s="164"/>
      <c r="R2" s="164"/>
      <c r="S2" s="164"/>
      <c r="T2" s="164"/>
      <c r="U2" s="164"/>
    </row>
    <row r="3" spans="1:21" ht="18" customHeight="1" x14ac:dyDescent="0.35">
      <c r="A3" s="164" t="s">
        <v>27</v>
      </c>
      <c r="B3" s="164"/>
      <c r="C3" s="164"/>
      <c r="D3" s="164"/>
      <c r="E3" s="164"/>
      <c r="F3" s="164"/>
      <c r="G3" s="164"/>
      <c r="H3" s="164"/>
    </row>
    <row r="4" spans="1:21" ht="18" x14ac:dyDescent="0.35">
      <c r="B4" s="5"/>
      <c r="C4" s="5"/>
      <c r="D4" s="6"/>
      <c r="E4" s="6"/>
      <c r="F4" s="5"/>
      <c r="G4" s="6"/>
      <c r="H4" s="6"/>
    </row>
    <row r="5" spans="1:21" ht="39" x14ac:dyDescent="0.35">
      <c r="A5" s="56" t="s">
        <v>29</v>
      </c>
      <c r="B5" s="24" t="s">
        <v>30</v>
      </c>
      <c r="C5" s="24" t="s">
        <v>219</v>
      </c>
      <c r="D5" s="24" t="s">
        <v>223</v>
      </c>
      <c r="E5" s="159" t="s">
        <v>231</v>
      </c>
      <c r="F5" s="24" t="s">
        <v>220</v>
      </c>
      <c r="G5" s="24" t="s">
        <v>41</v>
      </c>
      <c r="H5" s="24" t="s">
        <v>221</v>
      </c>
      <c r="M5" s="191"/>
      <c r="N5" s="191"/>
      <c r="O5" s="191"/>
    </row>
    <row r="6" spans="1:21" x14ac:dyDescent="0.35">
      <c r="A6" s="56"/>
      <c r="B6" s="24"/>
      <c r="C6" s="121">
        <v>8233231.0800000001</v>
      </c>
      <c r="D6" s="121" t="s">
        <v>227</v>
      </c>
      <c r="E6" s="115">
        <v>1127996.3</v>
      </c>
      <c r="F6" s="121" t="s">
        <v>226</v>
      </c>
      <c r="G6" s="121" t="str">
        <f>F6</f>
        <v>1.069.332,85 eur</v>
      </c>
      <c r="H6" s="121" t="str">
        <f>F6</f>
        <v>1.069.332,85 eur</v>
      </c>
      <c r="M6" s="120"/>
      <c r="N6" s="120"/>
      <c r="O6" s="120"/>
    </row>
    <row r="7" spans="1:21" ht="78.75" customHeight="1" x14ac:dyDescent="0.35">
      <c r="A7" s="97" t="s">
        <v>47</v>
      </c>
      <c r="B7" s="98" t="s">
        <v>48</v>
      </c>
      <c r="C7" s="100">
        <v>797931.66</v>
      </c>
      <c r="D7" s="100">
        <v>62283.250381578073</v>
      </c>
      <c r="E7" s="100">
        <v>72431</v>
      </c>
      <c r="F7" s="100">
        <f>F8+F39</f>
        <v>74157</v>
      </c>
      <c r="G7" s="100">
        <v>74157</v>
      </c>
      <c r="H7" s="100">
        <v>74157</v>
      </c>
      <c r="K7" s="107"/>
      <c r="M7" s="192"/>
      <c r="N7" s="192"/>
      <c r="O7" s="192"/>
    </row>
    <row r="8" spans="1:21" ht="35.25" customHeight="1" x14ac:dyDescent="0.35">
      <c r="A8" s="72" t="s">
        <v>49</v>
      </c>
      <c r="B8" s="73" t="s">
        <v>50</v>
      </c>
      <c r="C8" s="96">
        <v>797931.66</v>
      </c>
      <c r="D8" s="96">
        <f>D9</f>
        <v>53112.680337115926</v>
      </c>
      <c r="E8" s="96">
        <v>62668</v>
      </c>
      <c r="F8" s="96">
        <v>64666</v>
      </c>
      <c r="G8" s="96">
        <v>64666</v>
      </c>
      <c r="H8" s="96">
        <v>64666</v>
      </c>
      <c r="K8" s="107"/>
      <c r="M8" s="192"/>
      <c r="N8" s="192"/>
      <c r="O8" s="192"/>
    </row>
    <row r="9" spans="1:21" ht="30.75" customHeight="1" x14ac:dyDescent="0.35">
      <c r="A9" s="124" t="s">
        <v>158</v>
      </c>
      <c r="B9" s="74" t="s">
        <v>156</v>
      </c>
      <c r="C9" s="92">
        <v>451177</v>
      </c>
      <c r="D9" s="103">
        <v>53112.680337115926</v>
      </c>
      <c r="E9" s="103">
        <v>62668</v>
      </c>
      <c r="F9" s="92">
        <v>64666</v>
      </c>
      <c r="G9" s="92">
        <v>64666</v>
      </c>
      <c r="H9" s="103">
        <v>64666</v>
      </c>
      <c r="K9" s="107"/>
      <c r="M9" s="193"/>
      <c r="N9" s="193"/>
      <c r="O9" s="193"/>
    </row>
    <row r="10" spans="1:21" x14ac:dyDescent="0.35">
      <c r="A10" s="57">
        <v>3</v>
      </c>
      <c r="B10" s="42" t="s">
        <v>21</v>
      </c>
      <c r="C10" s="86">
        <v>451177</v>
      </c>
      <c r="D10" s="87">
        <v>53112.680337115926</v>
      </c>
      <c r="E10" s="87">
        <v>62668</v>
      </c>
      <c r="F10" s="86">
        <v>64666</v>
      </c>
      <c r="G10" s="86">
        <v>64666</v>
      </c>
      <c r="H10" s="87">
        <v>64666</v>
      </c>
      <c r="M10" s="187"/>
      <c r="N10" s="187"/>
      <c r="O10" s="187"/>
    </row>
    <row r="11" spans="1:21" ht="15" customHeight="1" x14ac:dyDescent="0.35">
      <c r="A11" s="57">
        <v>32</v>
      </c>
      <c r="B11" s="42" t="s">
        <v>31</v>
      </c>
      <c r="C11" s="86">
        <v>446477</v>
      </c>
      <c r="D11" s="86">
        <v>52449.066295042801</v>
      </c>
      <c r="E11" s="86">
        <f>SUM(E12+E17+E21+E30)</f>
        <v>62004.39</v>
      </c>
      <c r="F11" s="86">
        <f>F12+F17+F21+F30</f>
        <v>64002.39</v>
      </c>
      <c r="G11" s="86">
        <v>50060.95</v>
      </c>
      <c r="H11" s="86">
        <v>50060.95</v>
      </c>
      <c r="K11" s="107"/>
      <c r="M11" s="190"/>
      <c r="N11" s="190"/>
      <c r="O11" s="190"/>
    </row>
    <row r="12" spans="1:21" ht="14.25" customHeight="1" x14ac:dyDescent="0.35">
      <c r="A12" s="57">
        <v>321</v>
      </c>
      <c r="B12" s="42" t="s">
        <v>51</v>
      </c>
      <c r="C12" s="52">
        <f>SUM(C13:C16)</f>
        <v>276141.98000000004</v>
      </c>
      <c r="D12" s="86">
        <v>33977.038954144271</v>
      </c>
      <c r="E12" s="86">
        <f>SUM(E14+E13+E15+E16)</f>
        <v>38812.949999999997</v>
      </c>
      <c r="F12" s="86">
        <f>F13+F14+F15+F16</f>
        <v>39060.949999999997</v>
      </c>
      <c r="G12" s="86">
        <v>39060.949999999997</v>
      </c>
      <c r="H12" s="86">
        <v>39060.949999999997</v>
      </c>
      <c r="M12" s="190"/>
      <c r="N12" s="190"/>
      <c r="O12" s="190"/>
    </row>
    <row r="13" spans="1:21" ht="15" customHeight="1" x14ac:dyDescent="0.35">
      <c r="A13" s="58">
        <v>3211</v>
      </c>
      <c r="B13" s="43" t="s">
        <v>52</v>
      </c>
      <c r="C13" s="52">
        <v>62969.11</v>
      </c>
      <c r="D13" s="53">
        <v>5972.5263786581718</v>
      </c>
      <c r="E13" s="53">
        <v>8102</v>
      </c>
      <c r="F13" s="52">
        <v>8500</v>
      </c>
      <c r="G13" s="52">
        <v>8500</v>
      </c>
      <c r="H13" s="53">
        <v>8500</v>
      </c>
      <c r="K13" s="107"/>
      <c r="M13" s="188"/>
      <c r="N13" s="188"/>
      <c r="O13" s="188"/>
    </row>
    <row r="14" spans="1:21" ht="28.5" customHeight="1" x14ac:dyDescent="0.35">
      <c r="A14" s="58">
        <v>3212</v>
      </c>
      <c r="B14" s="43" t="s">
        <v>53</v>
      </c>
      <c r="C14" s="52">
        <v>206461.6</v>
      </c>
      <c r="D14" s="53">
        <v>26544.56168292521</v>
      </c>
      <c r="E14" s="53">
        <v>28960.95</v>
      </c>
      <c r="F14" s="52">
        <v>29060.95</v>
      </c>
      <c r="G14" s="52">
        <v>29060.95</v>
      </c>
      <c r="H14" s="53">
        <v>29060.25</v>
      </c>
      <c r="K14" s="107"/>
      <c r="M14" s="189"/>
      <c r="N14" s="189"/>
      <c r="O14" s="189"/>
    </row>
    <row r="15" spans="1:21" x14ac:dyDescent="0.35">
      <c r="A15" s="58">
        <v>3213</v>
      </c>
      <c r="B15" s="43" t="s">
        <v>54</v>
      </c>
      <c r="C15" s="52">
        <v>3920</v>
      </c>
      <c r="D15" s="53">
        <v>929.05965890238235</v>
      </c>
      <c r="E15" s="53">
        <v>1250</v>
      </c>
      <c r="F15" s="52">
        <v>1000</v>
      </c>
      <c r="G15" s="52">
        <v>1000</v>
      </c>
      <c r="H15" s="53">
        <v>1000</v>
      </c>
      <c r="M15" s="187"/>
      <c r="N15" s="187"/>
      <c r="O15" s="187"/>
    </row>
    <row r="16" spans="1:21" ht="15" customHeight="1" x14ac:dyDescent="0.35">
      <c r="A16" s="58">
        <v>3214</v>
      </c>
      <c r="B16" s="43" t="s">
        <v>55</v>
      </c>
      <c r="C16" s="52">
        <v>2791.27</v>
      </c>
      <c r="D16" s="53">
        <v>530.89123365850423</v>
      </c>
      <c r="E16" s="53">
        <v>500</v>
      </c>
      <c r="F16" s="52">
        <v>500</v>
      </c>
      <c r="G16" s="52">
        <v>500</v>
      </c>
      <c r="H16" s="53">
        <v>500</v>
      </c>
      <c r="M16" s="188"/>
      <c r="N16" s="188"/>
      <c r="O16" s="188"/>
    </row>
    <row r="17" spans="1:15" x14ac:dyDescent="0.35">
      <c r="A17" s="57">
        <v>322</v>
      </c>
      <c r="B17" s="42" t="s">
        <v>56</v>
      </c>
      <c r="C17" s="86">
        <f>SUM(C18:C20)</f>
        <v>78570</v>
      </c>
      <c r="D17" s="87">
        <f t="shared" ref="D17:D19" si="0">C17</f>
        <v>78570</v>
      </c>
      <c r="E17" s="87">
        <f>SUM(E18+E19)</f>
        <v>9650</v>
      </c>
      <c r="F17" s="86">
        <f>F18+F19</f>
        <v>11000</v>
      </c>
      <c r="G17" s="86">
        <f t="shared" ref="G17:H19" si="1">F17</f>
        <v>11000</v>
      </c>
      <c r="H17" s="87">
        <f t="shared" si="1"/>
        <v>11000</v>
      </c>
      <c r="K17" s="107"/>
      <c r="M17" s="189"/>
      <c r="N17" s="189"/>
      <c r="O17" s="189"/>
    </row>
    <row r="18" spans="1:15" x14ac:dyDescent="0.35">
      <c r="A18" s="58">
        <v>3221</v>
      </c>
      <c r="B18" s="43" t="s">
        <v>57</v>
      </c>
      <c r="C18" s="52">
        <v>53570</v>
      </c>
      <c r="D18" s="53">
        <f t="shared" si="0"/>
        <v>53570</v>
      </c>
      <c r="E18" s="53">
        <v>9000</v>
      </c>
      <c r="F18" s="52">
        <v>10000</v>
      </c>
      <c r="G18" s="52">
        <f t="shared" si="1"/>
        <v>10000</v>
      </c>
      <c r="H18" s="53">
        <f t="shared" si="1"/>
        <v>10000</v>
      </c>
      <c r="M18" s="187"/>
      <c r="N18" s="187"/>
      <c r="O18" s="187"/>
    </row>
    <row r="19" spans="1:15" x14ac:dyDescent="0.35">
      <c r="A19" s="58">
        <v>3225</v>
      </c>
      <c r="B19" s="43" t="s">
        <v>59</v>
      </c>
      <c r="C19" s="52">
        <v>25000</v>
      </c>
      <c r="D19" s="54">
        <f t="shared" si="0"/>
        <v>25000</v>
      </c>
      <c r="E19" s="54">
        <v>650</v>
      </c>
      <c r="F19" s="52">
        <v>1000</v>
      </c>
      <c r="G19" s="54">
        <f t="shared" si="1"/>
        <v>1000</v>
      </c>
      <c r="H19" s="54">
        <f t="shared" si="1"/>
        <v>1000</v>
      </c>
    </row>
    <row r="20" spans="1:15" x14ac:dyDescent="0.35">
      <c r="A20" s="58">
        <v>3227</v>
      </c>
      <c r="B20" s="43" t="s">
        <v>60</v>
      </c>
      <c r="C20" s="52">
        <v>0</v>
      </c>
      <c r="D20" s="54">
        <v>0</v>
      </c>
      <c r="E20" s="54">
        <v>0</v>
      </c>
      <c r="F20" s="52">
        <f t="shared" ref="E20:F58" si="2">D20/7.5345</f>
        <v>0</v>
      </c>
      <c r="G20" s="54">
        <v>0</v>
      </c>
      <c r="H20" s="54">
        <v>0</v>
      </c>
      <c r="K20" s="107"/>
    </row>
    <row r="21" spans="1:15" x14ac:dyDescent="0.35">
      <c r="A21" s="57">
        <v>323</v>
      </c>
      <c r="B21" s="42" t="s">
        <v>61</v>
      </c>
      <c r="C21" s="86">
        <v>81715</v>
      </c>
      <c r="D21" s="88">
        <v>10418.740460548144</v>
      </c>
      <c r="E21" s="88">
        <f>SUM(E22+E23+E24+E25+E26+E27+E28+E29)</f>
        <v>11871.19</v>
      </c>
      <c r="F21" s="86">
        <v>12071.19</v>
      </c>
      <c r="G21" s="88">
        <v>12071.18</v>
      </c>
      <c r="H21" s="88">
        <v>12071.18</v>
      </c>
    </row>
    <row r="22" spans="1:15" x14ac:dyDescent="0.35">
      <c r="A22" s="58">
        <v>3231</v>
      </c>
      <c r="B22" s="43" t="s">
        <v>62</v>
      </c>
      <c r="C22" s="52">
        <v>13300</v>
      </c>
      <c r="D22" s="54">
        <v>1592.6737009755125</v>
      </c>
      <c r="E22" s="54">
        <v>1900</v>
      </c>
      <c r="F22" s="52">
        <v>1900</v>
      </c>
      <c r="G22" s="54">
        <v>1900</v>
      </c>
      <c r="H22" s="54">
        <v>1900</v>
      </c>
    </row>
    <row r="23" spans="1:15" x14ac:dyDescent="0.35">
      <c r="A23" s="58">
        <v>3233</v>
      </c>
      <c r="B23" s="43" t="s">
        <v>63</v>
      </c>
      <c r="C23" s="52">
        <v>1120</v>
      </c>
      <c r="D23" s="54">
        <v>929.05965890238235</v>
      </c>
      <c r="E23" s="54">
        <v>629.05999999999995</v>
      </c>
      <c r="F23" s="52">
        <v>929.06</v>
      </c>
      <c r="G23" s="54">
        <v>929.05965890238235</v>
      </c>
      <c r="H23" s="54">
        <v>929.05965890238235</v>
      </c>
    </row>
    <row r="24" spans="1:15" x14ac:dyDescent="0.35">
      <c r="A24" s="58">
        <v>3234</v>
      </c>
      <c r="B24" s="43" t="s">
        <v>64</v>
      </c>
      <c r="C24" s="52">
        <v>5743.33</v>
      </c>
      <c r="D24" s="54">
        <v>398.16842524387812</v>
      </c>
      <c r="E24" s="54">
        <v>1000</v>
      </c>
      <c r="F24" s="52">
        <v>1000</v>
      </c>
      <c r="G24" s="54">
        <v>1000</v>
      </c>
      <c r="H24" s="54">
        <v>1000</v>
      </c>
      <c r="K24" s="107"/>
    </row>
    <row r="25" spans="1:15" x14ac:dyDescent="0.35">
      <c r="A25" s="58">
        <v>3235</v>
      </c>
      <c r="B25" s="43" t="s">
        <v>65</v>
      </c>
      <c r="C25" s="52">
        <v>17624.25</v>
      </c>
      <c r="D25" s="54">
        <v>2322.649147255956</v>
      </c>
      <c r="E25" s="54">
        <v>2322.65</v>
      </c>
      <c r="F25" s="52">
        <v>2322.65</v>
      </c>
      <c r="G25" s="54">
        <v>2322.649147255956</v>
      </c>
      <c r="H25" s="54">
        <v>2322.649147255956</v>
      </c>
    </row>
    <row r="26" spans="1:15" x14ac:dyDescent="0.35">
      <c r="A26" s="58">
        <v>3236</v>
      </c>
      <c r="B26" s="43" t="s">
        <v>66</v>
      </c>
      <c r="C26" s="52">
        <v>15600</v>
      </c>
      <c r="D26" s="54">
        <f>C26</f>
        <v>15600</v>
      </c>
      <c r="E26" s="54">
        <v>2666.86</v>
      </c>
      <c r="F26" s="52">
        <v>2866.86</v>
      </c>
      <c r="G26" s="54">
        <f>F26</f>
        <v>2866.86</v>
      </c>
      <c r="H26" s="54">
        <f>G26</f>
        <v>2866.86</v>
      </c>
    </row>
    <row r="27" spans="1:15" x14ac:dyDescent="0.35">
      <c r="A27" s="58">
        <v>3237</v>
      </c>
      <c r="B27" s="43" t="s">
        <v>67</v>
      </c>
      <c r="C27" s="52">
        <v>7795</v>
      </c>
      <c r="D27" s="54">
        <v>796.33685048775624</v>
      </c>
      <c r="E27" s="54">
        <v>1296.3399999999999</v>
      </c>
      <c r="F27" s="52">
        <v>796.34</v>
      </c>
      <c r="G27" s="54">
        <v>796.33685048775624</v>
      </c>
      <c r="H27" s="54">
        <v>796.33685048775624</v>
      </c>
    </row>
    <row r="28" spans="1:15" x14ac:dyDescent="0.35">
      <c r="A28" s="58">
        <v>3238</v>
      </c>
      <c r="B28" s="43" t="s">
        <v>68</v>
      </c>
      <c r="C28" s="52">
        <v>15437.88</v>
      </c>
      <c r="D28" s="54">
        <v>1592.6737009755125</v>
      </c>
      <c r="E28" s="54">
        <v>1492.67</v>
      </c>
      <c r="F28" s="52">
        <v>1592.67</v>
      </c>
      <c r="G28" s="54">
        <v>1592.6737009755125</v>
      </c>
      <c r="H28" s="54">
        <v>1592.6737009755125</v>
      </c>
    </row>
    <row r="29" spans="1:15" x14ac:dyDescent="0.35">
      <c r="A29" s="58">
        <v>3239</v>
      </c>
      <c r="B29" s="43" t="s">
        <v>69</v>
      </c>
      <c r="C29" s="52">
        <v>5354.2</v>
      </c>
      <c r="D29" s="54">
        <v>663.61404207313024</v>
      </c>
      <c r="E29" s="54">
        <v>563.61</v>
      </c>
      <c r="F29" s="52">
        <v>663.61</v>
      </c>
      <c r="G29" s="54">
        <v>663.61404207313024</v>
      </c>
      <c r="H29" s="54">
        <v>663.61404207313024</v>
      </c>
    </row>
    <row r="30" spans="1:15" x14ac:dyDescent="0.35">
      <c r="A30" s="57">
        <v>329</v>
      </c>
      <c r="B30" s="42" t="s">
        <v>70</v>
      </c>
      <c r="C30" s="107">
        <f>SUM(C31:C35)</f>
        <v>10050</v>
      </c>
      <c r="D30" s="88">
        <v>935.69579932311365</v>
      </c>
      <c r="E30" s="88">
        <f>SUM(E31+E32+E33+E35)</f>
        <v>1670.25</v>
      </c>
      <c r="F30" s="86">
        <f>SUM(F31:F35)</f>
        <v>1870.25</v>
      </c>
      <c r="G30" s="88">
        <v>1870.25</v>
      </c>
      <c r="H30" s="88">
        <v>1870.25</v>
      </c>
    </row>
    <row r="31" spans="1:15" x14ac:dyDescent="0.35">
      <c r="A31" s="58">
        <v>3292</v>
      </c>
      <c r="B31" s="43" t="s">
        <v>71</v>
      </c>
      <c r="C31" s="86">
        <v>0</v>
      </c>
      <c r="D31" s="54">
        <v>0</v>
      </c>
      <c r="E31" s="54">
        <v>0</v>
      </c>
      <c r="F31" s="52">
        <f t="shared" si="2"/>
        <v>0</v>
      </c>
      <c r="G31" s="54">
        <v>0</v>
      </c>
      <c r="H31" s="54">
        <v>0</v>
      </c>
    </row>
    <row r="32" spans="1:15" x14ac:dyDescent="0.35">
      <c r="A32" s="58">
        <v>3293</v>
      </c>
      <c r="B32" s="43" t="s">
        <v>72</v>
      </c>
      <c r="C32" s="52">
        <v>9000</v>
      </c>
      <c r="D32" s="54">
        <v>796.33685048775624</v>
      </c>
      <c r="E32" s="54">
        <v>1100</v>
      </c>
      <c r="F32" s="52">
        <v>1200</v>
      </c>
      <c r="G32" s="54">
        <v>1200</v>
      </c>
      <c r="H32" s="54">
        <v>1200</v>
      </c>
    </row>
    <row r="33" spans="1:23" x14ac:dyDescent="0.35">
      <c r="A33" s="58">
        <v>3294</v>
      </c>
      <c r="B33" s="43" t="s">
        <v>73</v>
      </c>
      <c r="C33" s="52">
        <v>550</v>
      </c>
      <c r="D33" s="54">
        <v>72.997544628044324</v>
      </c>
      <c r="E33" s="54">
        <v>146.36000000000001</v>
      </c>
      <c r="F33" s="52">
        <v>139.36000000000001</v>
      </c>
      <c r="G33" s="52">
        <v>139.36000000000001</v>
      </c>
      <c r="H33" s="52">
        <v>139.36000000000001</v>
      </c>
    </row>
    <row r="34" spans="1:23" x14ac:dyDescent="0.35">
      <c r="A34" s="58">
        <v>3295</v>
      </c>
      <c r="B34" s="43" t="s">
        <v>74</v>
      </c>
      <c r="C34" s="52">
        <v>0</v>
      </c>
      <c r="D34" s="54">
        <v>66.361404207313029</v>
      </c>
      <c r="E34" s="54">
        <v>0</v>
      </c>
      <c r="F34" s="52">
        <v>0</v>
      </c>
      <c r="G34" s="54">
        <v>0</v>
      </c>
      <c r="H34" s="54">
        <v>0</v>
      </c>
    </row>
    <row r="35" spans="1:23" x14ac:dyDescent="0.35">
      <c r="A35" s="58">
        <v>3299</v>
      </c>
      <c r="B35" s="43" t="s">
        <v>70</v>
      </c>
      <c r="C35" s="52">
        <v>500</v>
      </c>
      <c r="D35" s="54">
        <v>530.89123365850423</v>
      </c>
      <c r="E35" s="54">
        <v>423.89</v>
      </c>
      <c r="F35" s="52">
        <v>530.89</v>
      </c>
      <c r="G35" s="54">
        <v>530.89123365850423</v>
      </c>
      <c r="H35" s="54">
        <v>530.89123365850423</v>
      </c>
    </row>
    <row r="36" spans="1:23" x14ac:dyDescent="0.35">
      <c r="A36" s="57">
        <v>34</v>
      </c>
      <c r="B36" s="42" t="s">
        <v>75</v>
      </c>
      <c r="C36" s="86">
        <f>C37</f>
        <v>4700</v>
      </c>
      <c r="D36" s="88">
        <v>663.61404207313024</v>
      </c>
      <c r="E36" s="88">
        <v>663.61</v>
      </c>
      <c r="F36" s="86">
        <f>F37</f>
        <v>663.61</v>
      </c>
      <c r="G36" s="88">
        <v>663.61404207313024</v>
      </c>
      <c r="H36" s="88">
        <v>663.61404207313024</v>
      </c>
    </row>
    <row r="37" spans="1:23" x14ac:dyDescent="0.35">
      <c r="A37" s="57">
        <v>343</v>
      </c>
      <c r="B37" s="42" t="s">
        <v>76</v>
      </c>
      <c r="C37" s="52">
        <f>C38</f>
        <v>4700</v>
      </c>
      <c r="D37" s="54">
        <v>663.61404207313024</v>
      </c>
      <c r="E37" s="54">
        <v>663.61</v>
      </c>
      <c r="F37" s="52">
        <v>663.61</v>
      </c>
      <c r="G37" s="54">
        <v>663.61404207313024</v>
      </c>
      <c r="H37" s="54">
        <v>663.61404207313024</v>
      </c>
    </row>
    <row r="38" spans="1:23" x14ac:dyDescent="0.35">
      <c r="A38" s="58">
        <v>3431</v>
      </c>
      <c r="B38" s="43" t="s">
        <v>77</v>
      </c>
      <c r="C38" s="52">
        <v>4700</v>
      </c>
      <c r="D38" s="54">
        <v>663.61404207313024</v>
      </c>
      <c r="E38" s="54">
        <v>663.61</v>
      </c>
      <c r="F38" s="52">
        <v>663.61</v>
      </c>
      <c r="G38" s="54">
        <v>663.61404207313024</v>
      </c>
      <c r="H38" s="54">
        <v>663.61404207313024</v>
      </c>
    </row>
    <row r="39" spans="1:23" s="71" customFormat="1" ht="32.25" customHeight="1" x14ac:dyDescent="0.35">
      <c r="A39" s="72" t="s">
        <v>80</v>
      </c>
      <c r="B39" s="73" t="s">
        <v>81</v>
      </c>
      <c r="C39" s="96">
        <v>69095.69</v>
      </c>
      <c r="D39" s="95">
        <v>9170.5700444621416</v>
      </c>
      <c r="E39" s="95">
        <v>9763</v>
      </c>
      <c r="F39" s="96">
        <f>F40</f>
        <v>9491</v>
      </c>
      <c r="G39" s="95">
        <f>F39</f>
        <v>9491</v>
      </c>
      <c r="H39" s="95">
        <f>G39</f>
        <v>9491</v>
      </c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</row>
    <row r="40" spans="1:23" ht="31.5" customHeight="1" x14ac:dyDescent="0.35">
      <c r="A40" s="75" t="s">
        <v>158</v>
      </c>
      <c r="B40" s="76" t="s">
        <v>156</v>
      </c>
      <c r="C40" s="92">
        <v>69095.69</v>
      </c>
      <c r="D40" s="91">
        <v>9170.5700444621416</v>
      </c>
      <c r="E40" s="91">
        <v>9763</v>
      </c>
      <c r="F40" s="92">
        <f>F41</f>
        <v>9491</v>
      </c>
      <c r="G40" s="91">
        <v>9491</v>
      </c>
      <c r="H40" s="91">
        <v>9491</v>
      </c>
    </row>
    <row r="41" spans="1:23" x14ac:dyDescent="0.35">
      <c r="A41" s="57">
        <v>3</v>
      </c>
      <c r="B41" s="42" t="s">
        <v>21</v>
      </c>
      <c r="C41" s="86">
        <v>69095.69</v>
      </c>
      <c r="D41" s="88">
        <v>9170.5700444621416</v>
      </c>
      <c r="E41" s="88">
        <v>9763</v>
      </c>
      <c r="F41" s="86">
        <f>F42</f>
        <v>9491</v>
      </c>
      <c r="G41" s="88">
        <f>F41</f>
        <v>9491</v>
      </c>
      <c r="H41" s="88">
        <f>G41</f>
        <v>9491</v>
      </c>
    </row>
    <row r="42" spans="1:23" x14ac:dyDescent="0.35">
      <c r="A42" s="57">
        <v>32</v>
      </c>
      <c r="B42" s="42" t="s">
        <v>31</v>
      </c>
      <c r="C42" s="86">
        <v>69095.69</v>
      </c>
      <c r="D42" s="88">
        <v>9170.5700444621416</v>
      </c>
      <c r="E42" s="88">
        <v>9763</v>
      </c>
      <c r="F42" s="86">
        <f>F43+F45</f>
        <v>9491</v>
      </c>
      <c r="G42" s="88">
        <f>F42</f>
        <v>9491</v>
      </c>
      <c r="H42" s="88">
        <f>G42</f>
        <v>9491</v>
      </c>
    </row>
    <row r="43" spans="1:23" x14ac:dyDescent="0.35">
      <c r="A43" s="57">
        <v>322</v>
      </c>
      <c r="B43" s="42" t="s">
        <v>56</v>
      </c>
      <c r="C43" s="86">
        <v>18550.689999999999</v>
      </c>
      <c r="D43" s="88">
        <v>2534.4296237308381</v>
      </c>
      <c r="E43" s="54">
        <v>2600</v>
      </c>
      <c r="F43" s="86">
        <v>2600</v>
      </c>
      <c r="G43" s="88">
        <v>2600</v>
      </c>
      <c r="H43" s="88">
        <v>2600</v>
      </c>
    </row>
    <row r="44" spans="1:23" ht="26" x14ac:dyDescent="0.35">
      <c r="A44" s="58">
        <v>3224</v>
      </c>
      <c r="B44" s="43" t="s">
        <v>82</v>
      </c>
      <c r="C44" s="52">
        <v>18550.689999999999</v>
      </c>
      <c r="D44" s="54">
        <v>2534.4296237308381</v>
      </c>
      <c r="E44" s="54">
        <v>2600</v>
      </c>
      <c r="F44" s="52">
        <v>2600</v>
      </c>
      <c r="G44" s="54">
        <v>2600</v>
      </c>
      <c r="H44" s="54">
        <v>2600</v>
      </c>
      <c r="J44" s="107"/>
    </row>
    <row r="45" spans="1:23" x14ac:dyDescent="0.35">
      <c r="A45" s="57">
        <v>323</v>
      </c>
      <c r="B45" s="42" t="s">
        <v>61</v>
      </c>
      <c r="C45" s="86">
        <v>50545</v>
      </c>
      <c r="D45" s="88">
        <v>6636.1404207313026</v>
      </c>
      <c r="E45" s="54">
        <v>7163</v>
      </c>
      <c r="F45" s="86">
        <v>6891</v>
      </c>
      <c r="G45" s="88">
        <v>6891</v>
      </c>
      <c r="H45" s="88">
        <v>6891</v>
      </c>
    </row>
    <row r="46" spans="1:23" x14ac:dyDescent="0.35">
      <c r="A46" s="58">
        <v>3232</v>
      </c>
      <c r="B46" s="43" t="s">
        <v>83</v>
      </c>
      <c r="C46" s="52">
        <v>50545</v>
      </c>
      <c r="D46" s="54">
        <v>6636.1404207313026</v>
      </c>
      <c r="E46" s="54">
        <v>7163</v>
      </c>
      <c r="F46" s="52">
        <v>6891</v>
      </c>
      <c r="G46" s="54">
        <v>6891</v>
      </c>
      <c r="H46" s="54">
        <v>6891</v>
      </c>
    </row>
    <row r="47" spans="1:23" ht="63.75" customHeight="1" x14ac:dyDescent="0.35">
      <c r="A47" s="97" t="s">
        <v>86</v>
      </c>
      <c r="B47" s="98" t="s">
        <v>87</v>
      </c>
      <c r="C47" s="100">
        <v>210240.22</v>
      </c>
      <c r="D47" s="99">
        <v>27329.350321852813</v>
      </c>
      <c r="E47" s="99">
        <v>61354</v>
      </c>
      <c r="F47" s="100">
        <v>51354</v>
      </c>
      <c r="G47" s="99">
        <f t="shared" ref="G47:H50" si="3">F47</f>
        <v>51354</v>
      </c>
      <c r="H47" s="99">
        <f t="shared" si="3"/>
        <v>51354</v>
      </c>
      <c r="K47" s="107"/>
    </row>
    <row r="48" spans="1:23" ht="26" x14ac:dyDescent="0.35">
      <c r="A48" s="77" t="s">
        <v>88</v>
      </c>
      <c r="B48" s="78" t="s">
        <v>89</v>
      </c>
      <c r="C48" s="90">
        <v>331.81</v>
      </c>
      <c r="D48" s="89">
        <v>331.81</v>
      </c>
      <c r="E48" s="90">
        <v>331.81</v>
      </c>
      <c r="F48" s="90">
        <v>331.81</v>
      </c>
      <c r="G48" s="89">
        <f t="shared" si="3"/>
        <v>331.81</v>
      </c>
      <c r="H48" s="89">
        <f t="shared" si="3"/>
        <v>331.81</v>
      </c>
    </row>
    <row r="49" spans="1:8" ht="33" customHeight="1" x14ac:dyDescent="0.35">
      <c r="A49" s="75" t="s">
        <v>159</v>
      </c>
      <c r="B49" s="76" t="s">
        <v>18</v>
      </c>
      <c r="C49" s="92">
        <v>331.81</v>
      </c>
      <c r="D49" s="91">
        <v>331.81</v>
      </c>
      <c r="E49" s="92">
        <v>331.81</v>
      </c>
      <c r="F49" s="92">
        <v>331.81</v>
      </c>
      <c r="G49" s="91">
        <f t="shared" si="3"/>
        <v>331.81</v>
      </c>
      <c r="H49" s="91">
        <f t="shared" si="3"/>
        <v>331.81</v>
      </c>
    </row>
    <row r="50" spans="1:8" x14ac:dyDescent="0.35">
      <c r="A50" s="57">
        <v>3</v>
      </c>
      <c r="B50" s="42" t="s">
        <v>21</v>
      </c>
      <c r="C50" s="86">
        <v>331.81</v>
      </c>
      <c r="D50" s="88">
        <v>331.81</v>
      </c>
      <c r="E50" s="86">
        <v>331.81</v>
      </c>
      <c r="F50" s="86">
        <v>331.81</v>
      </c>
      <c r="G50" s="88">
        <f t="shared" si="3"/>
        <v>331.81</v>
      </c>
      <c r="H50" s="88">
        <f t="shared" si="3"/>
        <v>331.81</v>
      </c>
    </row>
    <row r="51" spans="1:8" x14ac:dyDescent="0.35">
      <c r="A51" s="57">
        <v>32</v>
      </c>
      <c r="B51" s="42" t="s">
        <v>31</v>
      </c>
      <c r="C51" s="86">
        <v>331.81</v>
      </c>
      <c r="D51" s="88">
        <v>331.81</v>
      </c>
      <c r="E51" s="86">
        <v>331.81</v>
      </c>
      <c r="F51" s="86">
        <v>331.81</v>
      </c>
      <c r="G51" s="88">
        <f t="shared" ref="G51:H53" si="4">F51</f>
        <v>331.81</v>
      </c>
      <c r="H51" s="88">
        <f t="shared" si="4"/>
        <v>331.81</v>
      </c>
    </row>
    <row r="52" spans="1:8" x14ac:dyDescent="0.35">
      <c r="A52" s="57">
        <v>329</v>
      </c>
      <c r="B52" s="42" t="s">
        <v>70</v>
      </c>
      <c r="C52" s="52">
        <v>331.81</v>
      </c>
      <c r="D52" s="88">
        <v>331.81</v>
      </c>
      <c r="E52" s="86">
        <v>331.81</v>
      </c>
      <c r="F52" s="86">
        <v>331.81</v>
      </c>
      <c r="G52" s="88">
        <f t="shared" si="4"/>
        <v>331.81</v>
      </c>
      <c r="H52" s="88">
        <f t="shared" si="4"/>
        <v>331.81</v>
      </c>
    </row>
    <row r="53" spans="1:8" x14ac:dyDescent="0.35">
      <c r="A53" s="58">
        <v>3299</v>
      </c>
      <c r="B53" s="43" t="s">
        <v>70</v>
      </c>
      <c r="C53" s="52">
        <v>331.81</v>
      </c>
      <c r="D53" s="88">
        <v>331.81</v>
      </c>
      <c r="E53" s="52">
        <v>331.81</v>
      </c>
      <c r="F53" s="52">
        <v>331.81</v>
      </c>
      <c r="G53" s="88">
        <f t="shared" si="4"/>
        <v>331.81</v>
      </c>
      <c r="H53" s="88">
        <f t="shared" si="4"/>
        <v>331.81</v>
      </c>
    </row>
    <row r="54" spans="1:8" ht="26" x14ac:dyDescent="0.35">
      <c r="A54" s="77" t="s">
        <v>92</v>
      </c>
      <c r="B54" s="78" t="s">
        <v>93</v>
      </c>
      <c r="C54" s="90"/>
      <c r="D54" s="89">
        <v>0</v>
      </c>
      <c r="E54" s="90">
        <f t="shared" si="2"/>
        <v>0</v>
      </c>
      <c r="F54" s="90">
        <f t="shared" si="2"/>
        <v>0</v>
      </c>
      <c r="G54" s="89">
        <v>0</v>
      </c>
      <c r="H54" s="89">
        <v>0</v>
      </c>
    </row>
    <row r="55" spans="1:8" ht="28.5" customHeight="1" x14ac:dyDescent="0.35">
      <c r="A55" s="75" t="s">
        <v>159</v>
      </c>
      <c r="B55" s="76" t="s">
        <v>18</v>
      </c>
      <c r="C55" s="92"/>
      <c r="D55" s="91">
        <v>0</v>
      </c>
      <c r="E55" s="92">
        <f t="shared" si="2"/>
        <v>0</v>
      </c>
      <c r="F55" s="92">
        <f t="shared" si="2"/>
        <v>0</v>
      </c>
      <c r="G55" s="91">
        <v>0</v>
      </c>
      <c r="H55" s="91">
        <v>0</v>
      </c>
    </row>
    <row r="56" spans="1:8" x14ac:dyDescent="0.35">
      <c r="A56" s="57">
        <v>3</v>
      </c>
      <c r="B56" s="42" t="s">
        <v>21</v>
      </c>
      <c r="C56" s="86"/>
      <c r="D56" s="88">
        <v>0</v>
      </c>
      <c r="E56" s="86">
        <f t="shared" si="2"/>
        <v>0</v>
      </c>
      <c r="F56" s="86">
        <f t="shared" si="2"/>
        <v>0</v>
      </c>
      <c r="G56" s="88">
        <v>0</v>
      </c>
      <c r="H56" s="88">
        <v>0</v>
      </c>
    </row>
    <row r="57" spans="1:8" x14ac:dyDescent="0.35">
      <c r="A57" s="57">
        <v>32</v>
      </c>
      <c r="B57" s="42" t="s">
        <v>31</v>
      </c>
      <c r="C57" s="86"/>
      <c r="D57" s="88">
        <v>0</v>
      </c>
      <c r="E57" s="86">
        <f t="shared" si="2"/>
        <v>0</v>
      </c>
      <c r="F57" s="86">
        <f t="shared" si="2"/>
        <v>0</v>
      </c>
      <c r="G57" s="88">
        <v>0</v>
      </c>
      <c r="H57" s="88">
        <v>0</v>
      </c>
    </row>
    <row r="58" spans="1:8" x14ac:dyDescent="0.35">
      <c r="A58" s="57">
        <v>329</v>
      </c>
      <c r="B58" s="42" t="s">
        <v>70</v>
      </c>
      <c r="C58" s="86"/>
      <c r="D58" s="88">
        <v>0</v>
      </c>
      <c r="E58" s="86">
        <f t="shared" si="2"/>
        <v>0</v>
      </c>
      <c r="F58" s="86">
        <f t="shared" si="2"/>
        <v>0</v>
      </c>
      <c r="G58" s="88">
        <v>0</v>
      </c>
      <c r="H58" s="88">
        <v>0</v>
      </c>
    </row>
    <row r="59" spans="1:8" ht="26" x14ac:dyDescent="0.35">
      <c r="A59" s="58">
        <v>3291</v>
      </c>
      <c r="B59" s="43" t="s">
        <v>94</v>
      </c>
      <c r="C59" s="52"/>
      <c r="D59" s="54">
        <v>0</v>
      </c>
      <c r="E59" s="52">
        <f t="shared" ref="E59:F118" si="5">C59/7.5345</f>
        <v>0</v>
      </c>
      <c r="F59" s="52">
        <f t="shared" si="5"/>
        <v>0</v>
      </c>
      <c r="G59" s="54">
        <v>0</v>
      </c>
      <c r="H59" s="54">
        <v>0</v>
      </c>
    </row>
    <row r="60" spans="1:8" ht="22.5" customHeight="1" x14ac:dyDescent="0.35">
      <c r="A60" s="58">
        <v>3299</v>
      </c>
      <c r="B60" s="43" t="s">
        <v>70</v>
      </c>
      <c r="C60" s="52"/>
      <c r="D60" s="54">
        <v>0</v>
      </c>
      <c r="E60" s="52">
        <f t="shared" si="5"/>
        <v>0</v>
      </c>
      <c r="F60" s="52">
        <f t="shared" si="5"/>
        <v>0</v>
      </c>
      <c r="G60" s="54">
        <v>0</v>
      </c>
      <c r="H60" s="54">
        <v>0</v>
      </c>
    </row>
    <row r="61" spans="1:8" ht="26" x14ac:dyDescent="0.35">
      <c r="A61" s="77" t="s">
        <v>95</v>
      </c>
      <c r="B61" s="78" t="s">
        <v>96</v>
      </c>
      <c r="C61" s="90"/>
      <c r="D61" s="89">
        <v>0</v>
      </c>
      <c r="E61" s="90">
        <f t="shared" si="5"/>
        <v>0</v>
      </c>
      <c r="F61" s="90">
        <f t="shared" si="5"/>
        <v>0</v>
      </c>
      <c r="G61" s="89">
        <v>0</v>
      </c>
      <c r="H61" s="89">
        <v>0</v>
      </c>
    </row>
    <row r="62" spans="1:8" ht="28.5" customHeight="1" x14ac:dyDescent="0.35">
      <c r="A62" s="80" t="s">
        <v>160</v>
      </c>
      <c r="B62" s="76" t="s">
        <v>18</v>
      </c>
      <c r="C62" s="92"/>
      <c r="D62" s="91">
        <v>0</v>
      </c>
      <c r="E62" s="92">
        <f t="shared" si="5"/>
        <v>0</v>
      </c>
      <c r="F62" s="92">
        <f t="shared" si="5"/>
        <v>0</v>
      </c>
      <c r="G62" s="91">
        <v>0</v>
      </c>
      <c r="H62" s="91">
        <v>0</v>
      </c>
    </row>
    <row r="63" spans="1:8" x14ac:dyDescent="0.35">
      <c r="A63" s="60" t="s">
        <v>97</v>
      </c>
      <c r="B63" s="45" t="s">
        <v>21</v>
      </c>
      <c r="C63" s="86"/>
      <c r="D63" s="88">
        <v>0</v>
      </c>
      <c r="E63" s="86">
        <f t="shared" si="5"/>
        <v>0</v>
      </c>
      <c r="F63" s="86">
        <f t="shared" si="5"/>
        <v>0</v>
      </c>
      <c r="G63" s="88">
        <v>0</v>
      </c>
      <c r="H63" s="88">
        <v>0</v>
      </c>
    </row>
    <row r="64" spans="1:8" x14ac:dyDescent="0.35">
      <c r="A64" s="61" t="s">
        <v>98</v>
      </c>
      <c r="B64" s="46" t="s">
        <v>31</v>
      </c>
      <c r="C64" s="86"/>
      <c r="D64" s="88">
        <v>0</v>
      </c>
      <c r="E64" s="86">
        <f t="shared" si="5"/>
        <v>0</v>
      </c>
      <c r="F64" s="86">
        <f t="shared" si="5"/>
        <v>0</v>
      </c>
      <c r="G64" s="88">
        <v>0</v>
      </c>
      <c r="H64" s="88">
        <v>0</v>
      </c>
    </row>
    <row r="65" spans="1:8" x14ac:dyDescent="0.35">
      <c r="A65" s="61" t="s">
        <v>99</v>
      </c>
      <c r="B65" s="46" t="s">
        <v>70</v>
      </c>
      <c r="C65" s="86"/>
      <c r="D65" s="88">
        <v>0</v>
      </c>
      <c r="E65" s="86">
        <f t="shared" si="5"/>
        <v>0</v>
      </c>
      <c r="F65" s="86">
        <f t="shared" si="5"/>
        <v>0</v>
      </c>
      <c r="G65" s="88">
        <v>0</v>
      </c>
      <c r="H65" s="88">
        <v>0</v>
      </c>
    </row>
    <row r="66" spans="1:8" x14ac:dyDescent="0.35">
      <c r="A66" s="62" t="s">
        <v>100</v>
      </c>
      <c r="B66" s="47" t="s">
        <v>70</v>
      </c>
      <c r="C66" s="52"/>
      <c r="D66" s="54">
        <v>0</v>
      </c>
      <c r="E66" s="52">
        <f t="shared" si="5"/>
        <v>0</v>
      </c>
      <c r="F66" s="52">
        <f t="shared" si="5"/>
        <v>0</v>
      </c>
      <c r="G66" s="54">
        <v>0</v>
      </c>
      <c r="H66" s="54">
        <v>0</v>
      </c>
    </row>
    <row r="67" spans="1:8" ht="26" x14ac:dyDescent="0.35">
      <c r="A67" s="77" t="s">
        <v>101</v>
      </c>
      <c r="B67" s="78" t="s">
        <v>102</v>
      </c>
      <c r="C67" s="90">
        <v>519.35</v>
      </c>
      <c r="D67" s="89">
        <f>C67</f>
        <v>519.35</v>
      </c>
      <c r="E67" s="90">
        <v>531</v>
      </c>
      <c r="F67" s="90">
        <v>531</v>
      </c>
      <c r="G67" s="89">
        <f>F67</f>
        <v>531</v>
      </c>
      <c r="H67" s="89">
        <f>G67</f>
        <v>531</v>
      </c>
    </row>
    <row r="68" spans="1:8" ht="26.25" customHeight="1" x14ac:dyDescent="0.35">
      <c r="A68" s="75" t="s">
        <v>160</v>
      </c>
      <c r="B68" s="76" t="s">
        <v>18</v>
      </c>
      <c r="C68" s="92">
        <v>519.35</v>
      </c>
      <c r="D68" s="91">
        <f>C68</f>
        <v>519.35</v>
      </c>
      <c r="E68" s="92">
        <v>531</v>
      </c>
      <c r="F68" s="92">
        <v>531</v>
      </c>
      <c r="G68" s="91">
        <f>F68</f>
        <v>531</v>
      </c>
      <c r="H68" s="91">
        <f>G68</f>
        <v>531</v>
      </c>
    </row>
    <row r="69" spans="1:8" x14ac:dyDescent="0.35">
      <c r="A69" s="57">
        <v>3</v>
      </c>
      <c r="B69" s="42" t="s">
        <v>21</v>
      </c>
      <c r="C69" s="86">
        <v>519.35</v>
      </c>
      <c r="D69" s="88">
        <v>519.35</v>
      </c>
      <c r="E69" s="86">
        <v>531</v>
      </c>
      <c r="F69" s="86">
        <v>531</v>
      </c>
      <c r="G69" s="88">
        <v>531</v>
      </c>
      <c r="H69" s="88">
        <v>531</v>
      </c>
    </row>
    <row r="70" spans="1:8" x14ac:dyDescent="0.35">
      <c r="A70" s="57">
        <v>32</v>
      </c>
      <c r="B70" s="42" t="s">
        <v>31</v>
      </c>
      <c r="C70" s="86">
        <v>519.35</v>
      </c>
      <c r="D70" s="88">
        <v>519.35</v>
      </c>
      <c r="E70" s="86">
        <v>531</v>
      </c>
      <c r="F70" s="86">
        <v>531</v>
      </c>
      <c r="G70" s="88">
        <v>531</v>
      </c>
      <c r="H70" s="88">
        <v>531</v>
      </c>
    </row>
    <row r="71" spans="1:8" x14ac:dyDescent="0.35">
      <c r="A71" s="57">
        <v>323</v>
      </c>
      <c r="B71" s="42" t="s">
        <v>61</v>
      </c>
      <c r="C71" s="86">
        <v>519.35</v>
      </c>
      <c r="D71" s="88">
        <v>519.35</v>
      </c>
      <c r="E71" s="86">
        <v>531</v>
      </c>
      <c r="F71" s="86">
        <v>531</v>
      </c>
      <c r="G71" s="86">
        <v>531</v>
      </c>
      <c r="H71" s="86">
        <v>531</v>
      </c>
    </row>
    <row r="72" spans="1:8" x14ac:dyDescent="0.35">
      <c r="A72" s="58">
        <v>3237</v>
      </c>
      <c r="B72" s="43" t="s">
        <v>67</v>
      </c>
      <c r="C72" s="52">
        <v>519.35</v>
      </c>
      <c r="D72" s="88">
        <v>519.35</v>
      </c>
      <c r="E72" s="52">
        <v>531</v>
      </c>
      <c r="F72" s="52">
        <v>531</v>
      </c>
      <c r="G72" s="52">
        <v>531</v>
      </c>
      <c r="H72" s="52">
        <v>531</v>
      </c>
    </row>
    <row r="73" spans="1:8" ht="26" x14ac:dyDescent="0.35">
      <c r="A73" s="77" t="s">
        <v>103</v>
      </c>
      <c r="B73" s="78" t="s">
        <v>161</v>
      </c>
      <c r="C73" s="90"/>
      <c r="D73" s="89">
        <v>0</v>
      </c>
      <c r="E73" s="90">
        <f t="shared" si="5"/>
        <v>0</v>
      </c>
      <c r="F73" s="90">
        <f t="shared" si="5"/>
        <v>0</v>
      </c>
      <c r="G73" s="89">
        <v>0</v>
      </c>
      <c r="H73" s="89">
        <v>0</v>
      </c>
    </row>
    <row r="74" spans="1:8" ht="27" customHeight="1" x14ac:dyDescent="0.35">
      <c r="A74" s="75" t="s">
        <v>159</v>
      </c>
      <c r="B74" s="76" t="s">
        <v>18</v>
      </c>
      <c r="C74" s="92"/>
      <c r="D74" s="91">
        <v>0</v>
      </c>
      <c r="E74" s="92">
        <f t="shared" si="5"/>
        <v>0</v>
      </c>
      <c r="F74" s="92">
        <f t="shared" si="5"/>
        <v>0</v>
      </c>
      <c r="G74" s="91">
        <v>0</v>
      </c>
      <c r="H74" s="91">
        <v>0</v>
      </c>
    </row>
    <row r="75" spans="1:8" x14ac:dyDescent="0.35">
      <c r="A75" s="57">
        <v>3</v>
      </c>
      <c r="B75" s="42" t="s">
        <v>21</v>
      </c>
      <c r="C75" s="86"/>
      <c r="D75" s="88">
        <v>0</v>
      </c>
      <c r="E75" s="86">
        <f t="shared" si="5"/>
        <v>0</v>
      </c>
      <c r="F75" s="86">
        <f t="shared" si="5"/>
        <v>0</v>
      </c>
      <c r="G75" s="88">
        <v>0</v>
      </c>
      <c r="H75" s="88">
        <v>0</v>
      </c>
    </row>
    <row r="76" spans="1:8" x14ac:dyDescent="0.35">
      <c r="A76" s="57">
        <v>31</v>
      </c>
      <c r="B76" s="42" t="s">
        <v>22</v>
      </c>
      <c r="C76" s="86"/>
      <c r="D76" s="88">
        <v>0</v>
      </c>
      <c r="E76" s="86">
        <f t="shared" si="5"/>
        <v>0</v>
      </c>
      <c r="F76" s="86">
        <f t="shared" si="5"/>
        <v>0</v>
      </c>
      <c r="G76" s="88">
        <v>0</v>
      </c>
      <c r="H76" s="88">
        <v>0</v>
      </c>
    </row>
    <row r="77" spans="1:8" x14ac:dyDescent="0.35">
      <c r="A77" s="57">
        <v>311</v>
      </c>
      <c r="B77" s="42" t="s">
        <v>104</v>
      </c>
      <c r="C77" s="86"/>
      <c r="D77" s="88">
        <v>0</v>
      </c>
      <c r="E77" s="86">
        <f t="shared" si="5"/>
        <v>0</v>
      </c>
      <c r="F77" s="86">
        <f t="shared" si="5"/>
        <v>0</v>
      </c>
      <c r="G77" s="88">
        <v>0</v>
      </c>
      <c r="H77" s="88">
        <v>0</v>
      </c>
    </row>
    <row r="78" spans="1:8" x14ac:dyDescent="0.35">
      <c r="A78" s="58">
        <v>3111</v>
      </c>
      <c r="B78" s="43" t="s">
        <v>105</v>
      </c>
      <c r="C78" s="52"/>
      <c r="D78" s="54">
        <v>0</v>
      </c>
      <c r="E78" s="52">
        <f t="shared" si="5"/>
        <v>0</v>
      </c>
      <c r="F78" s="52">
        <f t="shared" si="5"/>
        <v>0</v>
      </c>
      <c r="G78" s="54">
        <v>0</v>
      </c>
      <c r="H78" s="54">
        <v>0</v>
      </c>
    </row>
    <row r="79" spans="1:8" x14ac:dyDescent="0.35">
      <c r="A79" s="57">
        <v>312</v>
      </c>
      <c r="B79" s="42" t="s">
        <v>106</v>
      </c>
      <c r="C79" s="86"/>
      <c r="D79" s="88">
        <v>0</v>
      </c>
      <c r="E79" s="86">
        <f t="shared" si="5"/>
        <v>0</v>
      </c>
      <c r="F79" s="86">
        <f t="shared" si="5"/>
        <v>0</v>
      </c>
      <c r="G79" s="88">
        <v>0</v>
      </c>
      <c r="H79" s="88">
        <v>0</v>
      </c>
    </row>
    <row r="80" spans="1:8" x14ac:dyDescent="0.35">
      <c r="A80" s="58">
        <v>3121</v>
      </c>
      <c r="B80" s="43" t="s">
        <v>106</v>
      </c>
      <c r="C80" s="52"/>
      <c r="D80" s="54">
        <v>0</v>
      </c>
      <c r="E80" s="52">
        <f t="shared" si="5"/>
        <v>0</v>
      </c>
      <c r="F80" s="52">
        <f t="shared" si="5"/>
        <v>0</v>
      </c>
      <c r="G80" s="54">
        <v>0</v>
      </c>
      <c r="H80" s="54">
        <v>0</v>
      </c>
    </row>
    <row r="81" spans="1:8" x14ac:dyDescent="0.35">
      <c r="A81" s="59">
        <v>313</v>
      </c>
      <c r="B81" s="44" t="s">
        <v>107</v>
      </c>
      <c r="C81" s="86"/>
      <c r="D81" s="88">
        <v>0</v>
      </c>
      <c r="E81" s="86">
        <f t="shared" si="5"/>
        <v>0</v>
      </c>
      <c r="F81" s="86">
        <f t="shared" si="5"/>
        <v>0</v>
      </c>
      <c r="G81" s="88">
        <v>0</v>
      </c>
      <c r="H81" s="88">
        <v>0</v>
      </c>
    </row>
    <row r="82" spans="1:8" x14ac:dyDescent="0.35">
      <c r="A82" s="58">
        <v>3132</v>
      </c>
      <c r="B82" s="43" t="s">
        <v>108</v>
      </c>
      <c r="C82" s="52"/>
      <c r="D82" s="54">
        <v>0</v>
      </c>
      <c r="E82" s="52">
        <f t="shared" si="5"/>
        <v>0</v>
      </c>
      <c r="F82" s="52">
        <f t="shared" si="5"/>
        <v>0</v>
      </c>
      <c r="G82" s="54">
        <v>0</v>
      </c>
      <c r="H82" s="54">
        <v>0</v>
      </c>
    </row>
    <row r="83" spans="1:8" x14ac:dyDescent="0.35">
      <c r="A83" s="57">
        <v>32</v>
      </c>
      <c r="B83" s="42" t="s">
        <v>31</v>
      </c>
      <c r="C83" s="86"/>
      <c r="D83" s="88">
        <v>0</v>
      </c>
      <c r="E83" s="86">
        <f t="shared" si="5"/>
        <v>0</v>
      </c>
      <c r="F83" s="86">
        <f t="shared" si="5"/>
        <v>0</v>
      </c>
      <c r="G83" s="88">
        <v>0</v>
      </c>
      <c r="H83" s="88">
        <v>0</v>
      </c>
    </row>
    <row r="84" spans="1:8" x14ac:dyDescent="0.35">
      <c r="A84" s="57">
        <v>321</v>
      </c>
      <c r="B84" s="42" t="s">
        <v>51</v>
      </c>
      <c r="C84" s="86"/>
      <c r="D84" s="88">
        <v>0</v>
      </c>
      <c r="E84" s="86">
        <f t="shared" si="5"/>
        <v>0</v>
      </c>
      <c r="F84" s="86">
        <f t="shared" si="5"/>
        <v>0</v>
      </c>
      <c r="G84" s="88">
        <v>0</v>
      </c>
      <c r="H84" s="88">
        <v>0</v>
      </c>
    </row>
    <row r="85" spans="1:8" x14ac:dyDescent="0.35">
      <c r="A85" s="58">
        <v>3211</v>
      </c>
      <c r="B85" s="43" t="s">
        <v>52</v>
      </c>
      <c r="C85" s="52"/>
      <c r="D85" s="54">
        <v>0</v>
      </c>
      <c r="E85" s="52">
        <f t="shared" si="5"/>
        <v>0</v>
      </c>
      <c r="F85" s="52">
        <f t="shared" si="5"/>
        <v>0</v>
      </c>
      <c r="G85" s="54">
        <v>0</v>
      </c>
      <c r="H85" s="54">
        <v>0</v>
      </c>
    </row>
    <row r="86" spans="1:8" ht="26" x14ac:dyDescent="0.35">
      <c r="A86" s="58">
        <v>3212</v>
      </c>
      <c r="B86" s="43" t="s">
        <v>109</v>
      </c>
      <c r="C86" s="52"/>
      <c r="D86" s="54">
        <v>0</v>
      </c>
      <c r="E86" s="52">
        <f t="shared" si="5"/>
        <v>0</v>
      </c>
      <c r="F86" s="52">
        <f t="shared" si="5"/>
        <v>0</v>
      </c>
      <c r="G86" s="54">
        <v>0</v>
      </c>
      <c r="H86" s="54">
        <v>0</v>
      </c>
    </row>
    <row r="87" spans="1:8" ht="32.25" customHeight="1" x14ac:dyDescent="0.35">
      <c r="A87" s="82" t="s">
        <v>162</v>
      </c>
      <c r="B87" s="81" t="s">
        <v>167</v>
      </c>
      <c r="C87" s="92"/>
      <c r="D87" s="91">
        <v>0</v>
      </c>
      <c r="E87" s="92">
        <f t="shared" si="5"/>
        <v>0</v>
      </c>
      <c r="F87" s="92">
        <f t="shared" si="5"/>
        <v>0</v>
      </c>
      <c r="G87" s="91">
        <v>0</v>
      </c>
      <c r="H87" s="91">
        <v>0</v>
      </c>
    </row>
    <row r="88" spans="1:8" x14ac:dyDescent="0.35">
      <c r="A88" s="58" t="s">
        <v>97</v>
      </c>
      <c r="B88" s="42" t="s">
        <v>50</v>
      </c>
      <c r="C88" s="86"/>
      <c r="D88" s="88">
        <v>0</v>
      </c>
      <c r="E88" s="86">
        <f t="shared" si="5"/>
        <v>0</v>
      </c>
      <c r="F88" s="86">
        <f t="shared" si="5"/>
        <v>0</v>
      </c>
      <c r="G88" s="88">
        <v>0</v>
      </c>
      <c r="H88" s="88">
        <v>0</v>
      </c>
    </row>
    <row r="89" spans="1:8" x14ac:dyDescent="0.35">
      <c r="A89" s="58" t="s">
        <v>163</v>
      </c>
      <c r="B89" s="42" t="s">
        <v>22</v>
      </c>
      <c r="C89" s="86"/>
      <c r="D89" s="88">
        <v>0</v>
      </c>
      <c r="E89" s="86">
        <f t="shared" si="5"/>
        <v>0</v>
      </c>
      <c r="F89" s="86">
        <f t="shared" si="5"/>
        <v>0</v>
      </c>
      <c r="G89" s="88">
        <v>0</v>
      </c>
      <c r="H89" s="88">
        <v>0</v>
      </c>
    </row>
    <row r="90" spans="1:8" x14ac:dyDescent="0.35">
      <c r="A90" s="58" t="s">
        <v>164</v>
      </c>
      <c r="B90" s="42" t="s">
        <v>104</v>
      </c>
      <c r="C90" s="86"/>
      <c r="D90" s="88">
        <v>0</v>
      </c>
      <c r="E90" s="86">
        <f t="shared" si="5"/>
        <v>0</v>
      </c>
      <c r="F90" s="86">
        <f t="shared" si="5"/>
        <v>0</v>
      </c>
      <c r="G90" s="88">
        <v>0</v>
      </c>
      <c r="H90" s="88">
        <v>0</v>
      </c>
    </row>
    <row r="91" spans="1:8" x14ac:dyDescent="0.35">
      <c r="A91" s="58" t="s">
        <v>165</v>
      </c>
      <c r="B91" s="43" t="s">
        <v>166</v>
      </c>
      <c r="C91" s="52"/>
      <c r="D91" s="54">
        <v>0</v>
      </c>
      <c r="E91" s="52">
        <f t="shared" si="5"/>
        <v>0</v>
      </c>
      <c r="F91" s="52">
        <f t="shared" si="5"/>
        <v>0</v>
      </c>
      <c r="G91" s="54">
        <v>0</v>
      </c>
      <c r="H91" s="54">
        <v>0</v>
      </c>
    </row>
    <row r="92" spans="1:8" ht="26" x14ac:dyDescent="0.35">
      <c r="A92" s="77" t="s">
        <v>168</v>
      </c>
      <c r="B92" s="78" t="s">
        <v>187</v>
      </c>
      <c r="C92" s="90">
        <v>127654.82</v>
      </c>
      <c r="D92" s="89">
        <v>0</v>
      </c>
      <c r="E92" s="90">
        <v>16942.71</v>
      </c>
      <c r="F92" s="90">
        <f t="shared" si="5"/>
        <v>0</v>
      </c>
      <c r="G92" s="89">
        <v>0</v>
      </c>
      <c r="H92" s="89">
        <v>0</v>
      </c>
    </row>
    <row r="93" spans="1:8" ht="28.5" customHeight="1" x14ac:dyDescent="0.35">
      <c r="A93" s="75" t="s">
        <v>162</v>
      </c>
      <c r="B93" s="81" t="s">
        <v>167</v>
      </c>
      <c r="C93" s="92">
        <v>127654.82</v>
      </c>
      <c r="D93" s="91">
        <v>0</v>
      </c>
      <c r="E93" s="92">
        <f t="shared" si="5"/>
        <v>16942.706218063573</v>
      </c>
      <c r="F93" s="92">
        <f t="shared" si="5"/>
        <v>0</v>
      </c>
      <c r="G93" s="91">
        <v>0</v>
      </c>
      <c r="H93" s="91">
        <v>0</v>
      </c>
    </row>
    <row r="94" spans="1:8" x14ac:dyDescent="0.35">
      <c r="A94" s="57">
        <v>3</v>
      </c>
      <c r="B94" s="42" t="s">
        <v>21</v>
      </c>
      <c r="C94" s="86">
        <f>C95+C102</f>
        <v>127654.82</v>
      </c>
      <c r="D94" s="88">
        <v>0</v>
      </c>
      <c r="E94" s="86">
        <f t="shared" si="5"/>
        <v>16942.706218063573</v>
      </c>
      <c r="F94" s="86">
        <f t="shared" si="5"/>
        <v>0</v>
      </c>
      <c r="G94" s="88">
        <v>0</v>
      </c>
      <c r="H94" s="88">
        <v>0</v>
      </c>
    </row>
    <row r="95" spans="1:8" x14ac:dyDescent="0.35">
      <c r="A95" s="57">
        <v>31</v>
      </c>
      <c r="B95" s="42" t="s">
        <v>22</v>
      </c>
      <c r="C95" s="86">
        <f>C96+C98+C100</f>
        <v>123746.49</v>
      </c>
      <c r="D95" s="88">
        <v>0</v>
      </c>
      <c r="E95" s="86">
        <f t="shared" si="5"/>
        <v>16423.981684252438</v>
      </c>
      <c r="F95" s="86">
        <f t="shared" si="5"/>
        <v>0</v>
      </c>
      <c r="G95" s="88">
        <v>0</v>
      </c>
      <c r="H95" s="88">
        <v>0</v>
      </c>
    </row>
    <row r="96" spans="1:8" x14ac:dyDescent="0.35">
      <c r="A96" s="57">
        <v>311</v>
      </c>
      <c r="B96" s="42" t="s">
        <v>104</v>
      </c>
      <c r="C96" s="86">
        <f>C97</f>
        <v>103859.66</v>
      </c>
      <c r="D96" s="88">
        <v>0</v>
      </c>
      <c r="E96" s="86">
        <f t="shared" si="5"/>
        <v>13784.545756188201</v>
      </c>
      <c r="F96" s="86">
        <f t="shared" si="5"/>
        <v>0</v>
      </c>
      <c r="G96" s="88">
        <v>0</v>
      </c>
      <c r="H96" s="88">
        <v>0</v>
      </c>
    </row>
    <row r="97" spans="1:8" x14ac:dyDescent="0.35">
      <c r="A97" s="58">
        <v>3111</v>
      </c>
      <c r="B97" s="43" t="s">
        <v>105</v>
      </c>
      <c r="C97" s="52">
        <v>103859.66</v>
      </c>
      <c r="D97" s="54">
        <v>0</v>
      </c>
      <c r="E97" s="52">
        <f t="shared" si="5"/>
        <v>13784.545756188201</v>
      </c>
      <c r="F97" s="52">
        <f t="shared" si="5"/>
        <v>0</v>
      </c>
      <c r="G97" s="54">
        <v>0</v>
      </c>
      <c r="H97" s="54">
        <v>0</v>
      </c>
    </row>
    <row r="98" spans="1:8" x14ac:dyDescent="0.35">
      <c r="A98" s="57">
        <v>312</v>
      </c>
      <c r="B98" s="42" t="s">
        <v>106</v>
      </c>
      <c r="C98" s="86">
        <v>2750</v>
      </c>
      <c r="D98" s="88">
        <v>0</v>
      </c>
      <c r="E98" s="86">
        <f t="shared" si="5"/>
        <v>364.98772314022165</v>
      </c>
      <c r="F98" s="86">
        <f t="shared" si="5"/>
        <v>0</v>
      </c>
      <c r="G98" s="88">
        <v>0</v>
      </c>
      <c r="H98" s="88">
        <v>0</v>
      </c>
    </row>
    <row r="99" spans="1:8" x14ac:dyDescent="0.35">
      <c r="A99" s="58">
        <v>3121</v>
      </c>
      <c r="B99" s="43" t="s">
        <v>106</v>
      </c>
      <c r="C99" s="52">
        <v>2750</v>
      </c>
      <c r="D99" s="54">
        <v>0</v>
      </c>
      <c r="E99" s="52">
        <f t="shared" si="5"/>
        <v>364.98772314022165</v>
      </c>
      <c r="F99" s="52">
        <f t="shared" si="5"/>
        <v>0</v>
      </c>
      <c r="G99" s="54">
        <v>0</v>
      </c>
      <c r="H99" s="54">
        <v>0</v>
      </c>
    </row>
    <row r="100" spans="1:8" x14ac:dyDescent="0.35">
      <c r="A100" s="57">
        <v>313</v>
      </c>
      <c r="B100" s="42" t="s">
        <v>107</v>
      </c>
      <c r="C100" s="86">
        <v>17136.830000000002</v>
      </c>
      <c r="D100" s="88">
        <v>0</v>
      </c>
      <c r="E100" s="86">
        <f t="shared" si="5"/>
        <v>2274.4482049240164</v>
      </c>
      <c r="F100" s="86">
        <f t="shared" si="5"/>
        <v>0</v>
      </c>
      <c r="G100" s="88">
        <v>0</v>
      </c>
      <c r="H100" s="88">
        <v>0</v>
      </c>
    </row>
    <row r="101" spans="1:8" ht="12.75" customHeight="1" x14ac:dyDescent="0.35">
      <c r="A101" s="58">
        <v>3132</v>
      </c>
      <c r="B101" s="43" t="s">
        <v>108</v>
      </c>
      <c r="C101" s="52">
        <v>17136.830000000002</v>
      </c>
      <c r="D101" s="54">
        <v>0</v>
      </c>
      <c r="E101" s="52">
        <f t="shared" si="5"/>
        <v>2274.4482049240164</v>
      </c>
      <c r="F101" s="52">
        <f t="shared" si="5"/>
        <v>0</v>
      </c>
      <c r="G101" s="54">
        <v>0</v>
      </c>
      <c r="H101" s="54">
        <v>0</v>
      </c>
    </row>
    <row r="102" spans="1:8" x14ac:dyDescent="0.35">
      <c r="A102" s="57">
        <v>32</v>
      </c>
      <c r="B102" s="42" t="s">
        <v>31</v>
      </c>
      <c r="C102" s="86">
        <f>C103</f>
        <v>3908.33</v>
      </c>
      <c r="D102" s="88">
        <v>0</v>
      </c>
      <c r="E102" s="86">
        <f t="shared" si="5"/>
        <v>518.72453381113542</v>
      </c>
      <c r="F102" s="86">
        <f t="shared" si="5"/>
        <v>0</v>
      </c>
      <c r="G102" s="88">
        <v>0</v>
      </c>
      <c r="H102" s="88">
        <v>0</v>
      </c>
    </row>
    <row r="103" spans="1:8" x14ac:dyDescent="0.35">
      <c r="A103" s="57">
        <v>321</v>
      </c>
      <c r="B103" s="42" t="s">
        <v>51</v>
      </c>
      <c r="C103" s="86">
        <f>C104+C105</f>
        <v>3908.33</v>
      </c>
      <c r="D103" s="88">
        <v>0</v>
      </c>
      <c r="E103" s="86">
        <f t="shared" si="5"/>
        <v>518.72453381113542</v>
      </c>
      <c r="F103" s="86">
        <f t="shared" si="5"/>
        <v>0</v>
      </c>
      <c r="G103" s="88">
        <v>0</v>
      </c>
      <c r="H103" s="88">
        <v>0</v>
      </c>
    </row>
    <row r="104" spans="1:8" x14ac:dyDescent="0.35">
      <c r="A104" s="58">
        <v>3211</v>
      </c>
      <c r="B104" s="43" t="s">
        <v>52</v>
      </c>
      <c r="C104" s="52">
        <v>400</v>
      </c>
      <c r="D104" s="54">
        <v>0</v>
      </c>
      <c r="E104" s="52">
        <f t="shared" si="5"/>
        <v>53.089123365850419</v>
      </c>
      <c r="F104" s="52">
        <f t="shared" si="5"/>
        <v>0</v>
      </c>
      <c r="G104" s="54">
        <v>0</v>
      </c>
      <c r="H104" s="54">
        <v>0</v>
      </c>
    </row>
    <row r="105" spans="1:8" ht="26" x14ac:dyDescent="0.35">
      <c r="A105" s="58">
        <v>3212</v>
      </c>
      <c r="B105" s="43" t="s">
        <v>109</v>
      </c>
      <c r="C105" s="52">
        <v>3508.33</v>
      </c>
      <c r="D105" s="54">
        <v>0</v>
      </c>
      <c r="E105" s="52">
        <f t="shared" si="5"/>
        <v>465.635410445285</v>
      </c>
      <c r="F105" s="52">
        <f t="shared" si="5"/>
        <v>0</v>
      </c>
      <c r="G105" s="54">
        <v>0</v>
      </c>
      <c r="H105" s="54">
        <v>0</v>
      </c>
    </row>
    <row r="106" spans="1:8" ht="36" customHeight="1" x14ac:dyDescent="0.35">
      <c r="A106" s="77" t="s">
        <v>217</v>
      </c>
      <c r="B106" s="78" t="s">
        <v>188</v>
      </c>
      <c r="C106" s="90">
        <v>73585.399999999994</v>
      </c>
      <c r="D106" s="89">
        <v>0</v>
      </c>
      <c r="E106" s="90">
        <v>25251.42</v>
      </c>
      <c r="F106" s="90">
        <v>25251.42</v>
      </c>
      <c r="G106" s="89">
        <v>0</v>
      </c>
      <c r="H106" s="89">
        <f t="shared" ref="H106:H110" si="6">G106</f>
        <v>0</v>
      </c>
    </row>
    <row r="107" spans="1:8" ht="33.75" customHeight="1" x14ac:dyDescent="0.35">
      <c r="A107" s="75" t="s">
        <v>160</v>
      </c>
      <c r="B107" s="122" t="s">
        <v>18</v>
      </c>
      <c r="C107" s="92">
        <v>73575.399999999994</v>
      </c>
      <c r="D107" s="91">
        <v>0</v>
      </c>
      <c r="E107" s="92">
        <v>25251.42</v>
      </c>
      <c r="F107" s="92">
        <v>25251.42</v>
      </c>
      <c r="G107" s="91">
        <v>0</v>
      </c>
      <c r="H107" s="91">
        <f t="shared" si="6"/>
        <v>0</v>
      </c>
    </row>
    <row r="108" spans="1:8" x14ac:dyDescent="0.35">
      <c r="A108" s="57">
        <v>3</v>
      </c>
      <c r="B108" s="42" t="s">
        <v>21</v>
      </c>
      <c r="C108" s="86">
        <v>73585.399999999994</v>
      </c>
      <c r="D108" s="88">
        <v>0</v>
      </c>
      <c r="E108" s="86">
        <v>25251.42</v>
      </c>
      <c r="F108" s="86">
        <v>25251.42</v>
      </c>
      <c r="G108" s="88">
        <v>0</v>
      </c>
      <c r="H108" s="88">
        <f t="shared" si="6"/>
        <v>0</v>
      </c>
    </row>
    <row r="109" spans="1:8" x14ac:dyDescent="0.35">
      <c r="A109" s="57">
        <v>31</v>
      </c>
      <c r="B109" s="42" t="s">
        <v>22</v>
      </c>
      <c r="C109" s="86">
        <v>55723.76</v>
      </c>
      <c r="D109" s="88">
        <v>0</v>
      </c>
      <c r="E109" s="86">
        <v>25251.42</v>
      </c>
      <c r="F109" s="86">
        <v>25251.42</v>
      </c>
      <c r="G109" s="88">
        <v>0</v>
      </c>
      <c r="H109" s="88">
        <f t="shared" si="6"/>
        <v>0</v>
      </c>
    </row>
    <row r="110" spans="1:8" x14ac:dyDescent="0.35">
      <c r="A110" s="58">
        <v>3111</v>
      </c>
      <c r="B110" s="43" t="s">
        <v>105</v>
      </c>
      <c r="C110" s="52">
        <v>55723.76</v>
      </c>
      <c r="D110" s="54">
        <v>0</v>
      </c>
      <c r="E110" s="52">
        <v>0</v>
      </c>
      <c r="F110" s="52">
        <v>0</v>
      </c>
      <c r="G110" s="54">
        <v>0</v>
      </c>
      <c r="H110" s="54">
        <f t="shared" si="6"/>
        <v>0</v>
      </c>
    </row>
    <row r="111" spans="1:8" x14ac:dyDescent="0.35">
      <c r="A111" s="57">
        <v>312</v>
      </c>
      <c r="B111" s="42" t="s">
        <v>106</v>
      </c>
      <c r="C111" s="52">
        <f>C112</f>
        <v>7000</v>
      </c>
      <c r="D111" s="54">
        <v>0</v>
      </c>
      <c r="E111" s="86">
        <v>20201.14</v>
      </c>
      <c r="F111" s="86">
        <v>20201.14</v>
      </c>
      <c r="G111" s="54">
        <v>0</v>
      </c>
      <c r="H111" s="54">
        <v>0</v>
      </c>
    </row>
    <row r="112" spans="1:8" x14ac:dyDescent="0.35">
      <c r="A112" s="58">
        <v>3121</v>
      </c>
      <c r="B112" s="43" t="s">
        <v>106</v>
      </c>
      <c r="C112" s="52">
        <v>7000</v>
      </c>
      <c r="D112" s="54">
        <v>0</v>
      </c>
      <c r="E112" s="52">
        <v>20201.14</v>
      </c>
      <c r="F112" s="52">
        <v>20201.14</v>
      </c>
      <c r="G112" s="54">
        <v>0</v>
      </c>
      <c r="H112" s="54">
        <v>0</v>
      </c>
    </row>
    <row r="113" spans="1:8" x14ac:dyDescent="0.35">
      <c r="A113" s="57">
        <v>313</v>
      </c>
      <c r="B113" s="42" t="s">
        <v>107</v>
      </c>
      <c r="C113" s="86">
        <v>9194.44</v>
      </c>
      <c r="D113" s="88">
        <v>0</v>
      </c>
      <c r="E113" s="86">
        <v>5050.28</v>
      </c>
      <c r="F113" s="86">
        <v>5050.28</v>
      </c>
      <c r="G113" s="88">
        <v>0</v>
      </c>
      <c r="H113" s="88">
        <f t="shared" ref="H113:H118" si="7">G113</f>
        <v>0</v>
      </c>
    </row>
    <row r="114" spans="1:8" x14ac:dyDescent="0.35">
      <c r="A114" s="58">
        <v>3132</v>
      </c>
      <c r="B114" s="43" t="s">
        <v>108</v>
      </c>
      <c r="C114" s="86">
        <v>9194.44</v>
      </c>
      <c r="D114" s="88">
        <v>0</v>
      </c>
      <c r="E114" s="86">
        <v>5050.28</v>
      </c>
      <c r="F114" s="86">
        <v>5050.28</v>
      </c>
      <c r="G114" s="88">
        <v>0</v>
      </c>
      <c r="H114" s="88">
        <f t="shared" si="7"/>
        <v>0</v>
      </c>
    </row>
    <row r="115" spans="1:8" x14ac:dyDescent="0.35">
      <c r="A115" s="57">
        <v>32</v>
      </c>
      <c r="B115" s="42" t="s">
        <v>31</v>
      </c>
      <c r="C115" s="86">
        <f>C116</f>
        <v>1667.2</v>
      </c>
      <c r="D115" s="88">
        <v>0</v>
      </c>
      <c r="E115" s="86">
        <f t="shared" si="5"/>
        <v>221.27546618886456</v>
      </c>
      <c r="F115" s="86">
        <f t="shared" si="5"/>
        <v>0</v>
      </c>
      <c r="G115" s="88">
        <v>0</v>
      </c>
      <c r="H115" s="88">
        <f t="shared" si="7"/>
        <v>0</v>
      </c>
    </row>
    <row r="116" spans="1:8" x14ac:dyDescent="0.35">
      <c r="A116" s="57">
        <v>321</v>
      </c>
      <c r="B116" s="42" t="s">
        <v>51</v>
      </c>
      <c r="C116" s="86">
        <f>C117+C118</f>
        <v>1667.2</v>
      </c>
      <c r="D116" s="88">
        <v>0</v>
      </c>
      <c r="E116" s="86">
        <f t="shared" si="5"/>
        <v>221.27546618886456</v>
      </c>
      <c r="F116" s="86">
        <f t="shared" si="5"/>
        <v>0</v>
      </c>
      <c r="G116" s="88">
        <v>0</v>
      </c>
      <c r="H116" s="88">
        <f t="shared" si="7"/>
        <v>0</v>
      </c>
    </row>
    <row r="117" spans="1:8" x14ac:dyDescent="0.35">
      <c r="A117" s="58">
        <v>3211</v>
      </c>
      <c r="B117" s="43" t="s">
        <v>52</v>
      </c>
      <c r="C117" s="52">
        <v>162</v>
      </c>
      <c r="D117" s="54">
        <v>0</v>
      </c>
      <c r="E117" s="52">
        <f t="shared" si="5"/>
        <v>21.501094963169418</v>
      </c>
      <c r="F117" s="52">
        <f t="shared" si="5"/>
        <v>0</v>
      </c>
      <c r="G117" s="54">
        <v>0</v>
      </c>
      <c r="H117" s="54">
        <f t="shared" si="7"/>
        <v>0</v>
      </c>
    </row>
    <row r="118" spans="1:8" ht="26" x14ac:dyDescent="0.35">
      <c r="A118" s="58">
        <v>3212</v>
      </c>
      <c r="B118" s="43" t="s">
        <v>109</v>
      </c>
      <c r="C118" s="52">
        <v>1505.2</v>
      </c>
      <c r="D118" s="54">
        <v>0</v>
      </c>
      <c r="E118" s="52">
        <f t="shared" si="5"/>
        <v>199.77437122569512</v>
      </c>
      <c r="F118" s="52">
        <f t="shared" si="5"/>
        <v>0</v>
      </c>
      <c r="G118" s="54">
        <v>0</v>
      </c>
      <c r="H118" s="54">
        <f t="shared" si="7"/>
        <v>0</v>
      </c>
    </row>
    <row r="119" spans="1:8" ht="36" customHeight="1" x14ac:dyDescent="0.35">
      <c r="A119" s="77" t="s">
        <v>218</v>
      </c>
      <c r="B119" s="78" t="s">
        <v>222</v>
      </c>
      <c r="C119" s="90"/>
      <c r="D119" s="89">
        <v>26478.193642577477</v>
      </c>
      <c r="E119" s="90">
        <v>25251.42</v>
      </c>
      <c r="F119" s="90">
        <v>25251.42</v>
      </c>
      <c r="G119" s="89">
        <v>25251.42</v>
      </c>
      <c r="H119" s="89">
        <v>25251.42</v>
      </c>
    </row>
    <row r="120" spans="1:8" ht="25.5" customHeight="1" x14ac:dyDescent="0.35">
      <c r="A120" s="75" t="s">
        <v>162</v>
      </c>
      <c r="B120" s="94" t="s">
        <v>189</v>
      </c>
      <c r="C120" s="92"/>
      <c r="D120" s="91">
        <v>26478.193642577477</v>
      </c>
      <c r="E120" s="92">
        <v>25251.42</v>
      </c>
      <c r="F120" s="92">
        <v>25251.42</v>
      </c>
      <c r="G120" s="91">
        <v>25251.42</v>
      </c>
      <c r="H120" s="91">
        <v>25251.42</v>
      </c>
    </row>
    <row r="121" spans="1:8" x14ac:dyDescent="0.35">
      <c r="A121" s="57">
        <v>3</v>
      </c>
      <c r="B121" s="42" t="s">
        <v>21</v>
      </c>
      <c r="C121" s="86"/>
      <c r="D121" s="88">
        <v>26478.193642577477</v>
      </c>
      <c r="E121" s="86">
        <v>25251.42</v>
      </c>
      <c r="F121" s="86">
        <v>25251.42</v>
      </c>
      <c r="G121" s="88">
        <v>25251.42</v>
      </c>
      <c r="H121" s="88">
        <v>25251.42</v>
      </c>
    </row>
    <row r="122" spans="1:8" x14ac:dyDescent="0.35">
      <c r="A122" s="57">
        <v>31</v>
      </c>
      <c r="B122" s="42" t="s">
        <v>22</v>
      </c>
      <c r="C122" s="86"/>
      <c r="D122" s="88">
        <v>26478.193642577477</v>
      </c>
      <c r="E122" s="86">
        <v>25251.42</v>
      </c>
      <c r="F122" s="86">
        <v>25251.42</v>
      </c>
      <c r="G122" s="88">
        <v>25251.42</v>
      </c>
      <c r="H122" s="88">
        <v>25251.42</v>
      </c>
    </row>
    <row r="123" spans="1:8" x14ac:dyDescent="0.35">
      <c r="A123" s="57">
        <v>311</v>
      </c>
      <c r="B123" s="42" t="s">
        <v>104</v>
      </c>
      <c r="C123" s="86"/>
      <c r="D123" s="88">
        <v>21863.48</v>
      </c>
      <c r="E123" s="86">
        <v>20201.14</v>
      </c>
      <c r="F123" s="86">
        <v>20201.14</v>
      </c>
      <c r="G123" s="88">
        <v>20201.14</v>
      </c>
      <c r="H123" s="88">
        <v>20201.14</v>
      </c>
    </row>
    <row r="124" spans="1:8" x14ac:dyDescent="0.35">
      <c r="A124" s="58">
        <v>3111</v>
      </c>
      <c r="B124" s="43" t="s">
        <v>105</v>
      </c>
      <c r="C124" s="52"/>
      <c r="D124" s="54">
        <v>21863.479992036631</v>
      </c>
      <c r="E124" s="52">
        <v>20201.14</v>
      </c>
      <c r="F124" s="52">
        <v>20201.14</v>
      </c>
      <c r="G124" s="54">
        <v>20201.14</v>
      </c>
      <c r="H124" s="125">
        <v>20201.14</v>
      </c>
    </row>
    <row r="125" spans="1:8" x14ac:dyDescent="0.35">
      <c r="A125" s="57">
        <v>312</v>
      </c>
      <c r="B125" s="42" t="s">
        <v>106</v>
      </c>
      <c r="C125" s="86"/>
      <c r="D125" s="88">
        <v>0</v>
      </c>
      <c r="E125" s="86">
        <f t="shared" ref="E125:F184" si="8">C125/7.5345</f>
        <v>0</v>
      </c>
      <c r="F125" s="86">
        <f t="shared" si="8"/>
        <v>0</v>
      </c>
      <c r="G125" s="88">
        <v>0</v>
      </c>
      <c r="H125" s="88">
        <v>0</v>
      </c>
    </row>
    <row r="126" spans="1:8" x14ac:dyDescent="0.35">
      <c r="A126" s="58">
        <v>3121</v>
      </c>
      <c r="B126" s="43" t="s">
        <v>106</v>
      </c>
      <c r="C126" s="52"/>
      <c r="D126" s="54">
        <v>0</v>
      </c>
      <c r="E126" s="52">
        <f t="shared" si="8"/>
        <v>0</v>
      </c>
      <c r="F126" s="52">
        <f t="shared" si="8"/>
        <v>0</v>
      </c>
      <c r="G126" s="54">
        <v>0</v>
      </c>
      <c r="H126" s="54">
        <v>0</v>
      </c>
    </row>
    <row r="127" spans="1:8" x14ac:dyDescent="0.35">
      <c r="A127" s="57">
        <v>313</v>
      </c>
      <c r="B127" s="42" t="s">
        <v>107</v>
      </c>
      <c r="C127" s="52"/>
      <c r="D127" s="54">
        <v>4614.7136505408453</v>
      </c>
      <c r="E127" s="86">
        <v>5050.28</v>
      </c>
      <c r="F127" s="86">
        <v>5050.28</v>
      </c>
      <c r="G127" s="88">
        <v>5050.28</v>
      </c>
      <c r="H127" s="88">
        <v>5050.28</v>
      </c>
    </row>
    <row r="128" spans="1:8" x14ac:dyDescent="0.35">
      <c r="A128" s="58">
        <v>3132</v>
      </c>
      <c r="B128" s="43" t="s">
        <v>108</v>
      </c>
      <c r="C128" s="52"/>
      <c r="D128" s="54">
        <v>4614.7136505408453</v>
      </c>
      <c r="E128" s="52">
        <v>5050.28</v>
      </c>
      <c r="F128" s="52">
        <v>5050.28</v>
      </c>
      <c r="G128" s="54">
        <v>5050.28</v>
      </c>
      <c r="H128" s="54">
        <v>5050.28</v>
      </c>
    </row>
    <row r="129" spans="1:11" x14ac:dyDescent="0.35">
      <c r="A129" s="57">
        <v>32</v>
      </c>
      <c r="B129" s="42" t="s">
        <v>31</v>
      </c>
      <c r="C129" s="86"/>
      <c r="D129" s="88">
        <v>0</v>
      </c>
      <c r="E129" s="86">
        <f t="shared" si="8"/>
        <v>0</v>
      </c>
      <c r="F129" s="86">
        <f t="shared" si="8"/>
        <v>0</v>
      </c>
      <c r="G129" s="88">
        <v>0</v>
      </c>
      <c r="H129" s="88">
        <v>0</v>
      </c>
    </row>
    <row r="130" spans="1:11" x14ac:dyDescent="0.35">
      <c r="A130" s="57">
        <v>321</v>
      </c>
      <c r="B130" s="42" t="s">
        <v>51</v>
      </c>
      <c r="C130" s="86"/>
      <c r="D130" s="88">
        <v>0</v>
      </c>
      <c r="E130" s="86">
        <f t="shared" si="8"/>
        <v>0</v>
      </c>
      <c r="F130" s="86">
        <f t="shared" si="8"/>
        <v>0</v>
      </c>
      <c r="G130" s="88">
        <v>0</v>
      </c>
      <c r="H130" s="88">
        <v>0</v>
      </c>
    </row>
    <row r="131" spans="1:11" x14ac:dyDescent="0.35">
      <c r="A131" s="58">
        <v>3211</v>
      </c>
      <c r="B131" s="43" t="s">
        <v>52</v>
      </c>
      <c r="C131" s="52"/>
      <c r="D131" s="54">
        <v>0</v>
      </c>
      <c r="E131" s="52">
        <f t="shared" si="8"/>
        <v>0</v>
      </c>
      <c r="F131" s="52">
        <f t="shared" si="8"/>
        <v>0</v>
      </c>
      <c r="G131" s="54">
        <v>0</v>
      </c>
      <c r="H131" s="54">
        <v>0</v>
      </c>
    </row>
    <row r="132" spans="1:11" ht="26" x14ac:dyDescent="0.35">
      <c r="A132" s="58">
        <v>3212</v>
      </c>
      <c r="B132" s="43" t="s">
        <v>109</v>
      </c>
      <c r="C132" s="52"/>
      <c r="D132" s="54">
        <v>0</v>
      </c>
      <c r="E132" s="52">
        <f t="shared" si="8"/>
        <v>0</v>
      </c>
      <c r="F132" s="52">
        <f t="shared" si="8"/>
        <v>0</v>
      </c>
      <c r="G132" s="54">
        <v>0</v>
      </c>
      <c r="H132" s="54">
        <v>0</v>
      </c>
    </row>
    <row r="133" spans="1:11" ht="46.5" customHeight="1" x14ac:dyDescent="0.35">
      <c r="A133" s="97" t="s">
        <v>84</v>
      </c>
      <c r="B133" s="98" t="s">
        <v>110</v>
      </c>
      <c r="C133" s="100">
        <v>50000</v>
      </c>
      <c r="D133" s="99">
        <v>0</v>
      </c>
      <c r="E133" s="100">
        <v>0</v>
      </c>
      <c r="F133" s="100">
        <v>0</v>
      </c>
      <c r="G133" s="99">
        <v>0</v>
      </c>
      <c r="H133" s="99">
        <v>0</v>
      </c>
    </row>
    <row r="134" spans="1:11" ht="33.75" customHeight="1" x14ac:dyDescent="0.35">
      <c r="A134" s="77" t="s">
        <v>111</v>
      </c>
      <c r="B134" s="78" t="s">
        <v>112</v>
      </c>
      <c r="C134" s="90">
        <v>50000</v>
      </c>
      <c r="D134" s="89">
        <v>0</v>
      </c>
      <c r="E134" s="90">
        <v>0</v>
      </c>
      <c r="F134" s="90">
        <v>0</v>
      </c>
      <c r="G134" s="89">
        <v>0</v>
      </c>
      <c r="H134" s="89">
        <v>0</v>
      </c>
    </row>
    <row r="135" spans="1:11" ht="33" customHeight="1" x14ac:dyDescent="0.35">
      <c r="A135" s="75" t="s">
        <v>159</v>
      </c>
      <c r="B135" s="76" t="s">
        <v>18</v>
      </c>
      <c r="C135" s="92">
        <v>50000</v>
      </c>
      <c r="D135" s="91">
        <v>0</v>
      </c>
      <c r="E135" s="92">
        <v>0</v>
      </c>
      <c r="F135" s="92">
        <v>0</v>
      </c>
      <c r="G135" s="91">
        <v>0</v>
      </c>
      <c r="H135" s="91">
        <v>0</v>
      </c>
    </row>
    <row r="136" spans="1:11" x14ac:dyDescent="0.35">
      <c r="A136" s="59">
        <v>4</v>
      </c>
      <c r="B136" s="44" t="s">
        <v>23</v>
      </c>
      <c r="C136" s="86">
        <v>50000</v>
      </c>
      <c r="D136" s="88">
        <v>0</v>
      </c>
      <c r="E136" s="86">
        <v>0</v>
      </c>
      <c r="F136" s="86">
        <v>0</v>
      </c>
      <c r="G136" s="88">
        <v>0</v>
      </c>
      <c r="H136" s="88">
        <v>0</v>
      </c>
    </row>
    <row r="137" spans="1:11" ht="26.5" x14ac:dyDescent="0.35">
      <c r="A137" s="59">
        <v>42</v>
      </c>
      <c r="B137" s="44" t="s">
        <v>44</v>
      </c>
      <c r="C137" s="86">
        <v>50000</v>
      </c>
      <c r="D137" s="88">
        <v>0</v>
      </c>
      <c r="E137" s="86">
        <v>0</v>
      </c>
      <c r="F137" s="86">
        <v>0</v>
      </c>
      <c r="G137" s="88">
        <v>0</v>
      </c>
      <c r="H137" s="88">
        <v>0</v>
      </c>
    </row>
    <row r="138" spans="1:11" x14ac:dyDescent="0.35">
      <c r="A138" s="59">
        <v>422</v>
      </c>
      <c r="B138" s="44" t="s">
        <v>113</v>
      </c>
      <c r="C138" s="86">
        <v>50000</v>
      </c>
      <c r="D138" s="88">
        <v>0</v>
      </c>
      <c r="E138" s="86">
        <v>0</v>
      </c>
      <c r="F138" s="86">
        <v>0</v>
      </c>
      <c r="G138" s="88">
        <v>0</v>
      </c>
      <c r="H138" s="88">
        <v>0</v>
      </c>
    </row>
    <row r="139" spans="1:11" x14ac:dyDescent="0.35">
      <c r="A139" s="58">
        <v>4221</v>
      </c>
      <c r="B139" s="43" t="s">
        <v>114</v>
      </c>
      <c r="C139" s="86">
        <v>50000</v>
      </c>
      <c r="D139" s="88">
        <v>0</v>
      </c>
      <c r="E139" s="52">
        <v>0</v>
      </c>
      <c r="F139" s="52">
        <v>0</v>
      </c>
      <c r="G139" s="54">
        <v>0</v>
      </c>
      <c r="H139" s="54">
        <v>0</v>
      </c>
    </row>
    <row r="140" spans="1:11" x14ac:dyDescent="0.35">
      <c r="A140" s="58">
        <v>4227</v>
      </c>
      <c r="B140" s="43" t="s">
        <v>115</v>
      </c>
      <c r="C140" s="86">
        <v>50000</v>
      </c>
      <c r="D140" s="88">
        <v>0</v>
      </c>
      <c r="E140" s="52">
        <v>0</v>
      </c>
      <c r="F140" s="52">
        <v>0</v>
      </c>
      <c r="G140" s="54">
        <v>0</v>
      </c>
      <c r="H140" s="54">
        <v>0</v>
      </c>
    </row>
    <row r="141" spans="1:11" ht="39" customHeight="1" x14ac:dyDescent="0.35">
      <c r="A141" s="97" t="s">
        <v>47</v>
      </c>
      <c r="B141" s="98" t="s">
        <v>116</v>
      </c>
      <c r="C141" s="100">
        <v>17418.75</v>
      </c>
      <c r="D141" s="99">
        <v>0</v>
      </c>
      <c r="E141" s="100">
        <f t="shared" si="8"/>
        <v>2311.8654190722673</v>
      </c>
      <c r="F141" s="100">
        <f t="shared" si="8"/>
        <v>0</v>
      </c>
      <c r="G141" s="99">
        <v>0</v>
      </c>
      <c r="H141" s="99">
        <v>0</v>
      </c>
    </row>
    <row r="142" spans="1:11" ht="39.75" customHeight="1" x14ac:dyDescent="0.35">
      <c r="A142" s="77" t="s">
        <v>49</v>
      </c>
      <c r="B142" s="78" t="s">
        <v>117</v>
      </c>
      <c r="C142" s="90">
        <v>17418.75</v>
      </c>
      <c r="D142" s="89">
        <v>0</v>
      </c>
      <c r="E142" s="90">
        <f t="shared" si="8"/>
        <v>2311.8654190722673</v>
      </c>
      <c r="F142" s="90">
        <f t="shared" si="8"/>
        <v>0</v>
      </c>
      <c r="G142" s="89">
        <v>0</v>
      </c>
      <c r="H142" s="89">
        <v>0</v>
      </c>
    </row>
    <row r="143" spans="1:11" ht="29.25" customHeight="1" x14ac:dyDescent="0.35">
      <c r="A143" s="75" t="s">
        <v>159</v>
      </c>
      <c r="B143" s="76" t="s">
        <v>18</v>
      </c>
      <c r="C143" s="92">
        <v>17418.75</v>
      </c>
      <c r="D143" s="91">
        <v>0</v>
      </c>
      <c r="E143" s="92">
        <f t="shared" si="8"/>
        <v>2311.8654190722673</v>
      </c>
      <c r="F143" s="92">
        <f t="shared" si="8"/>
        <v>0</v>
      </c>
      <c r="G143" s="91">
        <v>0</v>
      </c>
      <c r="H143" s="91">
        <v>0</v>
      </c>
      <c r="K143" s="107"/>
    </row>
    <row r="144" spans="1:11" x14ac:dyDescent="0.35">
      <c r="A144" s="57">
        <v>3</v>
      </c>
      <c r="B144" s="42" t="s">
        <v>21</v>
      </c>
      <c r="C144" s="86">
        <v>17418.75</v>
      </c>
      <c r="D144" s="88">
        <v>0</v>
      </c>
      <c r="E144" s="86">
        <f t="shared" si="8"/>
        <v>2311.8654190722673</v>
      </c>
      <c r="F144" s="86">
        <f t="shared" si="8"/>
        <v>0</v>
      </c>
      <c r="G144" s="88">
        <v>0</v>
      </c>
      <c r="H144" s="88">
        <v>0</v>
      </c>
    </row>
    <row r="145" spans="1:11" x14ac:dyDescent="0.35">
      <c r="A145" s="57">
        <v>32</v>
      </c>
      <c r="B145" s="42" t="s">
        <v>31</v>
      </c>
      <c r="C145" s="86">
        <v>17418.75</v>
      </c>
      <c r="D145" s="88">
        <v>0</v>
      </c>
      <c r="E145" s="86">
        <f t="shared" si="8"/>
        <v>2311.8654190722673</v>
      </c>
      <c r="F145" s="86">
        <f t="shared" si="8"/>
        <v>0</v>
      </c>
      <c r="G145" s="88">
        <v>0</v>
      </c>
      <c r="H145" s="88">
        <v>0</v>
      </c>
    </row>
    <row r="146" spans="1:11" x14ac:dyDescent="0.35">
      <c r="A146" s="57">
        <v>323</v>
      </c>
      <c r="B146" s="42" t="s">
        <v>61</v>
      </c>
      <c r="C146" s="86">
        <v>17418.75</v>
      </c>
      <c r="D146" s="88">
        <v>0</v>
      </c>
      <c r="E146" s="86">
        <f t="shared" si="8"/>
        <v>2311.8654190722673</v>
      </c>
      <c r="F146" s="86">
        <f t="shared" si="8"/>
        <v>0</v>
      </c>
      <c r="G146" s="88">
        <v>0</v>
      </c>
      <c r="H146" s="88">
        <v>0</v>
      </c>
    </row>
    <row r="147" spans="1:11" x14ac:dyDescent="0.35">
      <c r="A147" s="58">
        <v>3232</v>
      </c>
      <c r="B147" s="43" t="s">
        <v>83</v>
      </c>
      <c r="C147" s="86">
        <v>17418.75</v>
      </c>
      <c r="D147" s="54">
        <v>0</v>
      </c>
      <c r="E147" s="52">
        <f t="shared" si="8"/>
        <v>2311.8654190722673</v>
      </c>
      <c r="F147" s="52">
        <f t="shared" si="8"/>
        <v>0</v>
      </c>
      <c r="G147" s="54">
        <v>0</v>
      </c>
      <c r="H147" s="54">
        <v>0</v>
      </c>
    </row>
    <row r="148" spans="1:11" ht="47.25" customHeight="1" x14ac:dyDescent="0.35">
      <c r="A148" s="97" t="s">
        <v>86</v>
      </c>
      <c r="B148" s="98" t="s">
        <v>118</v>
      </c>
      <c r="C148" s="100">
        <v>208005.13</v>
      </c>
      <c r="D148" s="99">
        <v>943821.85</v>
      </c>
      <c r="E148" s="99">
        <v>1055565.3</v>
      </c>
      <c r="F148" s="100">
        <v>943821.85</v>
      </c>
      <c r="G148" s="99">
        <f>F148</f>
        <v>943821.85</v>
      </c>
      <c r="H148" s="99">
        <f>G148</f>
        <v>943821.85</v>
      </c>
      <c r="K148" s="107"/>
    </row>
    <row r="149" spans="1:11" ht="35.25" customHeight="1" x14ac:dyDescent="0.35">
      <c r="A149" s="77" t="s">
        <v>49</v>
      </c>
      <c r="B149" s="78" t="s">
        <v>19</v>
      </c>
      <c r="C149" s="90">
        <f>C150</f>
        <v>129451.81</v>
      </c>
      <c r="D149" s="89">
        <v>21102.93</v>
      </c>
      <c r="E149" s="89">
        <v>21115.55</v>
      </c>
      <c r="F149" s="90">
        <v>21102.93</v>
      </c>
      <c r="G149" s="89">
        <f>F149</f>
        <v>21102.93</v>
      </c>
      <c r="H149" s="89">
        <v>21102.93</v>
      </c>
    </row>
    <row r="150" spans="1:11" ht="34.5" customHeight="1" x14ac:dyDescent="0.35">
      <c r="A150" s="75" t="s">
        <v>169</v>
      </c>
      <c r="B150" s="76" t="s">
        <v>170</v>
      </c>
      <c r="C150" s="92">
        <f>C151</f>
        <v>129451.81</v>
      </c>
      <c r="D150" s="91">
        <v>17253.965093901385</v>
      </c>
      <c r="E150" s="91">
        <v>21115.55</v>
      </c>
      <c r="F150" s="92">
        <v>17253.97</v>
      </c>
      <c r="G150" s="91">
        <v>17253.965093901385</v>
      </c>
      <c r="H150" s="91">
        <v>17253.965093901385</v>
      </c>
    </row>
    <row r="151" spans="1:11" x14ac:dyDescent="0.35">
      <c r="A151" s="57">
        <v>3</v>
      </c>
      <c r="B151" s="42" t="s">
        <v>21</v>
      </c>
      <c r="C151" s="86">
        <f>C157+C182</f>
        <v>129451.81</v>
      </c>
      <c r="D151" s="88">
        <v>17253.965093901385</v>
      </c>
      <c r="E151" s="88">
        <f>E152+E157+E181</f>
        <v>20984.03</v>
      </c>
      <c r="F151" s="86">
        <v>17253.97</v>
      </c>
      <c r="G151" s="88">
        <v>17253.965093901385</v>
      </c>
      <c r="H151" s="88">
        <v>17253.965093901385</v>
      </c>
    </row>
    <row r="152" spans="1:11" x14ac:dyDescent="0.35">
      <c r="A152" s="57" t="s">
        <v>163</v>
      </c>
      <c r="B152" s="44" t="s">
        <v>104</v>
      </c>
      <c r="C152" s="86">
        <v>0</v>
      </c>
      <c r="D152" s="86">
        <v>0</v>
      </c>
      <c r="E152" s="88">
        <v>732.06</v>
      </c>
      <c r="F152" s="86">
        <v>0</v>
      </c>
      <c r="G152" s="86">
        <v>0</v>
      </c>
      <c r="H152" s="86">
        <v>0</v>
      </c>
    </row>
    <row r="153" spans="1:11" x14ac:dyDescent="0.35">
      <c r="A153" s="57" t="s">
        <v>164</v>
      </c>
      <c r="B153" s="44" t="s">
        <v>104</v>
      </c>
      <c r="C153" s="86">
        <v>0</v>
      </c>
      <c r="D153" s="86">
        <v>0</v>
      </c>
      <c r="E153" s="88">
        <v>663.61</v>
      </c>
      <c r="F153" s="86">
        <v>0</v>
      </c>
      <c r="G153" s="86">
        <v>0</v>
      </c>
      <c r="H153" s="86">
        <v>0</v>
      </c>
    </row>
    <row r="154" spans="1:11" x14ac:dyDescent="0.35">
      <c r="A154" s="57" t="s">
        <v>165</v>
      </c>
      <c r="B154" s="43" t="s">
        <v>105</v>
      </c>
      <c r="C154" s="86">
        <v>0</v>
      </c>
      <c r="D154" s="86">
        <v>0</v>
      </c>
      <c r="E154" s="88">
        <v>663.61</v>
      </c>
      <c r="F154" s="86">
        <v>0</v>
      </c>
      <c r="G154" s="86">
        <v>0</v>
      </c>
      <c r="H154" s="86">
        <v>0</v>
      </c>
    </row>
    <row r="155" spans="1:11" x14ac:dyDescent="0.35">
      <c r="A155" s="57" t="s">
        <v>253</v>
      </c>
      <c r="B155" s="43" t="s">
        <v>107</v>
      </c>
      <c r="C155" s="86">
        <v>0</v>
      </c>
      <c r="D155" s="86">
        <v>0</v>
      </c>
      <c r="E155" s="88">
        <v>68.45</v>
      </c>
      <c r="F155" s="86">
        <v>0</v>
      </c>
      <c r="G155" s="86">
        <v>0</v>
      </c>
      <c r="H155" s="86">
        <v>0</v>
      </c>
    </row>
    <row r="156" spans="1:11" x14ac:dyDescent="0.35">
      <c r="A156" s="57" t="s">
        <v>254</v>
      </c>
      <c r="B156" s="43" t="s">
        <v>108</v>
      </c>
      <c r="C156" s="86">
        <v>0</v>
      </c>
      <c r="D156" s="86">
        <v>0</v>
      </c>
      <c r="E156" s="88">
        <v>68.45</v>
      </c>
      <c r="F156" s="86">
        <v>0</v>
      </c>
      <c r="G156" s="86">
        <v>0</v>
      </c>
      <c r="H156" s="86">
        <v>0</v>
      </c>
    </row>
    <row r="157" spans="1:11" x14ac:dyDescent="0.35">
      <c r="A157" s="57">
        <v>32</v>
      </c>
      <c r="B157" s="42" t="s">
        <v>31</v>
      </c>
      <c r="C157" s="86">
        <f>SUM(C158+C162+C169+C175)</f>
        <v>127792.56999999999</v>
      </c>
      <c r="D157" s="88">
        <v>17253.965093901385</v>
      </c>
      <c r="E157" s="88">
        <f>E158+E162+E169+E175</f>
        <v>20251.969999999998</v>
      </c>
      <c r="F157" s="86">
        <v>17253.97</v>
      </c>
      <c r="G157" s="88">
        <v>17253.965093901385</v>
      </c>
      <c r="H157" s="88">
        <v>17253.965093901385</v>
      </c>
    </row>
    <row r="158" spans="1:11" x14ac:dyDescent="0.35">
      <c r="A158" s="57">
        <v>321</v>
      </c>
      <c r="B158" s="42" t="s">
        <v>51</v>
      </c>
      <c r="C158" s="86">
        <v>8705.58</v>
      </c>
      <c r="D158" s="88">
        <v>0</v>
      </c>
      <c r="E158" s="88">
        <v>2600</v>
      </c>
      <c r="F158" s="86">
        <f t="shared" si="8"/>
        <v>0</v>
      </c>
      <c r="G158" s="88">
        <v>0</v>
      </c>
      <c r="H158" s="88">
        <v>0</v>
      </c>
    </row>
    <row r="159" spans="1:11" x14ac:dyDescent="0.35">
      <c r="A159" s="58">
        <v>3211</v>
      </c>
      <c r="B159" s="43" t="s">
        <v>52</v>
      </c>
      <c r="C159" s="52">
        <v>8705.58</v>
      </c>
      <c r="D159" s="54">
        <v>0</v>
      </c>
      <c r="E159" s="54">
        <v>2600</v>
      </c>
      <c r="F159" s="52">
        <f t="shared" si="8"/>
        <v>0</v>
      </c>
      <c r="G159" s="54">
        <v>0</v>
      </c>
      <c r="H159" s="54">
        <v>0</v>
      </c>
    </row>
    <row r="160" spans="1:11" x14ac:dyDescent="0.35">
      <c r="A160" s="58">
        <v>3213</v>
      </c>
      <c r="B160" s="43" t="s">
        <v>54</v>
      </c>
      <c r="C160" s="52">
        <v>588.42999999999995</v>
      </c>
      <c r="D160" s="54">
        <v>0</v>
      </c>
      <c r="E160" s="54">
        <v>0</v>
      </c>
      <c r="F160" s="52">
        <f t="shared" si="8"/>
        <v>0</v>
      </c>
      <c r="G160" s="54">
        <v>0</v>
      </c>
      <c r="H160" s="54">
        <v>0</v>
      </c>
    </row>
    <row r="161" spans="1:11" x14ac:dyDescent="0.35">
      <c r="A161" s="58">
        <v>3214</v>
      </c>
      <c r="B161" s="43" t="s">
        <v>55</v>
      </c>
      <c r="C161" s="52">
        <v>0</v>
      </c>
      <c r="D161" s="54">
        <v>0</v>
      </c>
      <c r="E161" s="54">
        <v>0</v>
      </c>
      <c r="F161" s="52">
        <f t="shared" si="8"/>
        <v>0</v>
      </c>
      <c r="G161" s="54">
        <v>0</v>
      </c>
      <c r="H161" s="54">
        <v>0</v>
      </c>
    </row>
    <row r="162" spans="1:11" x14ac:dyDescent="0.35">
      <c r="A162" s="57">
        <v>322</v>
      </c>
      <c r="B162" s="42" t="s">
        <v>56</v>
      </c>
      <c r="C162" s="86">
        <f>SUM(C163:C168)</f>
        <v>47792.869999999995</v>
      </c>
      <c r="D162" s="88">
        <v>7963.3685048775624</v>
      </c>
      <c r="E162" s="88">
        <f>E163+E166</f>
        <v>7963.37</v>
      </c>
      <c r="F162" s="86">
        <v>7963.37</v>
      </c>
      <c r="G162" s="88">
        <v>7963.3685048775624</v>
      </c>
      <c r="H162" s="88">
        <v>7963.3685048775624</v>
      </c>
    </row>
    <row r="163" spans="1:11" x14ac:dyDescent="0.35">
      <c r="A163" s="58">
        <v>3221</v>
      </c>
      <c r="B163" s="43" t="s">
        <v>119</v>
      </c>
      <c r="C163" s="52">
        <v>20803.099999999999</v>
      </c>
      <c r="D163" s="54">
        <v>2654.4561682925209</v>
      </c>
      <c r="E163" s="54">
        <v>4654.46</v>
      </c>
      <c r="F163" s="86">
        <v>2654.46</v>
      </c>
      <c r="G163" s="54">
        <v>2654.4561682925209</v>
      </c>
      <c r="H163" s="54">
        <v>2654.4561682925209</v>
      </c>
      <c r="K163" s="107"/>
    </row>
    <row r="164" spans="1:11" x14ac:dyDescent="0.35">
      <c r="A164" s="58">
        <v>3222</v>
      </c>
      <c r="B164" s="43" t="s">
        <v>90</v>
      </c>
      <c r="C164" s="52">
        <v>0</v>
      </c>
      <c r="D164" s="54">
        <v>0</v>
      </c>
      <c r="E164" s="54">
        <v>0</v>
      </c>
      <c r="F164" s="52">
        <f t="shared" si="8"/>
        <v>0</v>
      </c>
      <c r="G164" s="54">
        <v>0</v>
      </c>
      <c r="H164" s="54">
        <v>0</v>
      </c>
    </row>
    <row r="165" spans="1:11" x14ac:dyDescent="0.35">
      <c r="A165" s="58">
        <v>3223</v>
      </c>
      <c r="B165" s="43" t="s">
        <v>58</v>
      </c>
      <c r="C165" s="52">
        <v>0</v>
      </c>
      <c r="D165" s="54">
        <v>0</v>
      </c>
      <c r="E165" s="54">
        <v>0</v>
      </c>
      <c r="F165" s="52">
        <f t="shared" si="8"/>
        <v>0</v>
      </c>
      <c r="G165" s="54">
        <v>0</v>
      </c>
      <c r="H165" s="54">
        <v>0</v>
      </c>
    </row>
    <row r="166" spans="1:11" x14ac:dyDescent="0.35">
      <c r="A166" s="58" t="s">
        <v>171</v>
      </c>
      <c r="B166" s="43" t="s">
        <v>172</v>
      </c>
      <c r="C166" s="52">
        <v>26989.77</v>
      </c>
      <c r="D166" s="54">
        <v>5308.9123365850419</v>
      </c>
      <c r="E166" s="54">
        <v>3308.91</v>
      </c>
      <c r="F166" s="52">
        <v>5308.91</v>
      </c>
      <c r="G166" s="54">
        <v>5308.9123365850419</v>
      </c>
      <c r="H166" s="54">
        <v>5308.9123365850419</v>
      </c>
    </row>
    <row r="167" spans="1:11" x14ac:dyDescent="0.35">
      <c r="A167" s="58">
        <v>3225</v>
      </c>
      <c r="B167" s="43" t="s">
        <v>91</v>
      </c>
      <c r="C167" s="52">
        <v>0</v>
      </c>
      <c r="D167" s="54">
        <v>0</v>
      </c>
      <c r="E167" s="54">
        <v>0</v>
      </c>
      <c r="F167" s="52">
        <f t="shared" si="8"/>
        <v>0</v>
      </c>
      <c r="G167" s="54">
        <v>0</v>
      </c>
      <c r="H167" s="54">
        <v>0</v>
      </c>
    </row>
    <row r="168" spans="1:11" x14ac:dyDescent="0.35">
      <c r="A168" s="58">
        <v>3227</v>
      </c>
      <c r="B168" s="43" t="s">
        <v>120</v>
      </c>
      <c r="C168" s="52">
        <v>0</v>
      </c>
      <c r="D168" s="54">
        <v>0</v>
      </c>
      <c r="E168" s="54">
        <v>0</v>
      </c>
      <c r="F168" s="52">
        <f t="shared" si="8"/>
        <v>0</v>
      </c>
      <c r="G168" s="54">
        <v>0</v>
      </c>
      <c r="H168" s="54">
        <v>0</v>
      </c>
    </row>
    <row r="169" spans="1:11" x14ac:dyDescent="0.35">
      <c r="A169" s="57">
        <v>323</v>
      </c>
      <c r="B169" s="42" t="s">
        <v>61</v>
      </c>
      <c r="C169" s="86">
        <f>SUM(C170:C172)</f>
        <v>68480.89</v>
      </c>
      <c r="D169" s="88">
        <v>6636.1404207313026</v>
      </c>
      <c r="E169" s="86">
        <v>6936.14</v>
      </c>
      <c r="F169" s="86">
        <v>6636.14</v>
      </c>
      <c r="G169" s="88">
        <v>6636.1404207313026</v>
      </c>
      <c r="H169" s="88">
        <v>6636.1404207313026</v>
      </c>
    </row>
    <row r="170" spans="1:11" x14ac:dyDescent="0.35">
      <c r="A170" s="58">
        <v>3231</v>
      </c>
      <c r="B170" s="43" t="s">
        <v>62</v>
      </c>
      <c r="C170" s="52">
        <v>0</v>
      </c>
      <c r="D170" s="54">
        <v>0</v>
      </c>
      <c r="E170" s="54">
        <v>0</v>
      </c>
      <c r="F170" s="52">
        <f t="shared" si="8"/>
        <v>0</v>
      </c>
      <c r="G170" s="54">
        <v>0</v>
      </c>
      <c r="H170" s="54">
        <v>0</v>
      </c>
    </row>
    <row r="171" spans="1:11" x14ac:dyDescent="0.35">
      <c r="A171" s="58">
        <v>3234</v>
      </c>
      <c r="B171" s="43" t="s">
        <v>64</v>
      </c>
      <c r="C171" s="52">
        <v>39621.35</v>
      </c>
      <c r="D171" s="54">
        <v>2654.4561682925209</v>
      </c>
      <c r="E171" s="52">
        <v>2654.46</v>
      </c>
      <c r="F171" s="52">
        <v>2654.46</v>
      </c>
      <c r="G171" s="54">
        <v>2654.4561682925209</v>
      </c>
      <c r="H171" s="54">
        <v>2654.4561682925209</v>
      </c>
    </row>
    <row r="172" spans="1:11" x14ac:dyDescent="0.35">
      <c r="A172" s="58" t="s">
        <v>178</v>
      </c>
      <c r="B172" s="43" t="s">
        <v>83</v>
      </c>
      <c r="C172" s="52">
        <v>28859.54</v>
      </c>
      <c r="D172" s="54">
        <v>3981.6842524387812</v>
      </c>
      <c r="E172" s="54">
        <v>3981.68</v>
      </c>
      <c r="F172" s="52">
        <v>3981.68</v>
      </c>
      <c r="G172" s="54">
        <v>3981.6842524387812</v>
      </c>
      <c r="H172" s="54">
        <v>3981.6842524387812</v>
      </c>
    </row>
    <row r="173" spans="1:11" x14ac:dyDescent="0.35">
      <c r="A173" s="58" t="s">
        <v>255</v>
      </c>
      <c r="B173" s="43" t="s">
        <v>67</v>
      </c>
      <c r="C173" s="52">
        <v>0</v>
      </c>
      <c r="D173" s="54">
        <v>0</v>
      </c>
      <c r="E173" s="54">
        <v>300</v>
      </c>
      <c r="F173" s="52">
        <v>0</v>
      </c>
      <c r="G173" s="54">
        <v>0</v>
      </c>
      <c r="H173" s="54">
        <v>0</v>
      </c>
    </row>
    <row r="174" spans="1:11" x14ac:dyDescent="0.35">
      <c r="A174" s="58" t="s">
        <v>256</v>
      </c>
      <c r="B174" s="43" t="s">
        <v>69</v>
      </c>
      <c r="C174" s="52">
        <v>0</v>
      </c>
      <c r="D174" s="54">
        <v>0</v>
      </c>
      <c r="E174" s="54">
        <v>131.52000000000001</v>
      </c>
      <c r="F174" s="52">
        <v>0</v>
      </c>
      <c r="G174" s="54">
        <v>0</v>
      </c>
      <c r="H174" s="54">
        <v>0</v>
      </c>
    </row>
    <row r="175" spans="1:11" x14ac:dyDescent="0.35">
      <c r="A175" s="57">
        <v>329</v>
      </c>
      <c r="B175" s="42" t="s">
        <v>70</v>
      </c>
      <c r="C175" s="86">
        <f>SUM(C176:C181)</f>
        <v>2813.23</v>
      </c>
      <c r="D175" s="88">
        <v>2654.4561682925209</v>
      </c>
      <c r="E175" s="88">
        <v>2752.46</v>
      </c>
      <c r="F175" s="86">
        <v>2654.46</v>
      </c>
      <c r="G175" s="88">
        <v>2654.4561682925209</v>
      </c>
      <c r="H175" s="88">
        <v>2654.4561682925209</v>
      </c>
    </row>
    <row r="176" spans="1:11" x14ac:dyDescent="0.35">
      <c r="A176" s="58">
        <v>3293</v>
      </c>
      <c r="B176" s="43" t="s">
        <v>72</v>
      </c>
      <c r="C176" s="52">
        <v>683.69</v>
      </c>
      <c r="D176" s="54">
        <v>0</v>
      </c>
      <c r="E176" s="54">
        <v>98</v>
      </c>
      <c r="F176" s="52">
        <f t="shared" si="8"/>
        <v>0</v>
      </c>
      <c r="G176" s="54">
        <v>0</v>
      </c>
      <c r="H176" s="54">
        <v>0</v>
      </c>
    </row>
    <row r="177" spans="1:8" x14ac:dyDescent="0.35">
      <c r="A177" s="58">
        <v>3294</v>
      </c>
      <c r="B177" s="43" t="s">
        <v>121</v>
      </c>
      <c r="C177" s="52"/>
      <c r="D177" s="54">
        <v>0</v>
      </c>
      <c r="E177" s="54">
        <v>0</v>
      </c>
      <c r="F177" s="52">
        <f t="shared" si="8"/>
        <v>0</v>
      </c>
      <c r="G177" s="54">
        <v>0</v>
      </c>
      <c r="H177" s="54">
        <v>0</v>
      </c>
    </row>
    <row r="178" spans="1:8" x14ac:dyDescent="0.35">
      <c r="A178" s="58">
        <v>3295</v>
      </c>
      <c r="B178" s="43" t="s">
        <v>122</v>
      </c>
      <c r="C178" s="52"/>
      <c r="D178" s="54">
        <v>0</v>
      </c>
      <c r="E178" s="54">
        <v>0</v>
      </c>
      <c r="F178" s="52">
        <f t="shared" si="8"/>
        <v>0</v>
      </c>
      <c r="G178" s="54">
        <v>0</v>
      </c>
      <c r="H178" s="54">
        <v>0</v>
      </c>
    </row>
    <row r="179" spans="1:8" x14ac:dyDescent="0.35">
      <c r="A179" s="58">
        <v>3296</v>
      </c>
      <c r="B179" s="43" t="s">
        <v>123</v>
      </c>
      <c r="C179" s="52"/>
      <c r="D179" s="54">
        <v>0</v>
      </c>
      <c r="E179" s="54">
        <v>0</v>
      </c>
      <c r="F179" s="52">
        <f t="shared" si="8"/>
        <v>0</v>
      </c>
      <c r="G179" s="54">
        <v>0</v>
      </c>
      <c r="H179" s="54">
        <v>0</v>
      </c>
    </row>
    <row r="180" spans="1:8" x14ac:dyDescent="0.35">
      <c r="A180" s="58">
        <v>3299</v>
      </c>
      <c r="B180" s="43" t="s">
        <v>70</v>
      </c>
      <c r="C180" s="52">
        <v>470.3</v>
      </c>
      <c r="D180" s="54">
        <v>2654.4561682925209</v>
      </c>
      <c r="E180" s="52">
        <v>2654.46</v>
      </c>
      <c r="F180" s="52">
        <v>2654.46</v>
      </c>
      <c r="G180" s="54">
        <v>2654.4561682925209</v>
      </c>
      <c r="H180" s="54">
        <v>2654.4561682925209</v>
      </c>
    </row>
    <row r="181" spans="1:8" x14ac:dyDescent="0.35">
      <c r="A181" s="57">
        <v>34</v>
      </c>
      <c r="B181" s="42" t="s">
        <v>124</v>
      </c>
      <c r="C181" s="86">
        <v>1659.24</v>
      </c>
      <c r="D181" s="88">
        <v>0</v>
      </c>
      <c r="E181" s="88">
        <v>0</v>
      </c>
      <c r="F181" s="86">
        <f t="shared" si="8"/>
        <v>0</v>
      </c>
      <c r="G181" s="88">
        <v>0</v>
      </c>
      <c r="H181" s="88">
        <v>0</v>
      </c>
    </row>
    <row r="182" spans="1:8" x14ac:dyDescent="0.35">
      <c r="A182" s="57">
        <v>343</v>
      </c>
      <c r="B182" s="42" t="s">
        <v>76</v>
      </c>
      <c r="C182" s="86">
        <f>C183</f>
        <v>1659.24</v>
      </c>
      <c r="D182" s="88">
        <v>0</v>
      </c>
      <c r="E182" s="88">
        <v>0</v>
      </c>
      <c r="F182" s="86">
        <f t="shared" si="8"/>
        <v>0</v>
      </c>
      <c r="G182" s="88">
        <v>0</v>
      </c>
      <c r="H182" s="88">
        <v>0</v>
      </c>
    </row>
    <row r="183" spans="1:8" x14ac:dyDescent="0.35">
      <c r="A183" s="58">
        <v>3431</v>
      </c>
      <c r="B183" s="43" t="s">
        <v>125</v>
      </c>
      <c r="C183" s="52">
        <v>1659.24</v>
      </c>
      <c r="D183" s="54">
        <v>0</v>
      </c>
      <c r="E183" s="54">
        <v>0</v>
      </c>
      <c r="F183" s="52">
        <f t="shared" si="8"/>
        <v>0</v>
      </c>
      <c r="G183" s="54">
        <v>0</v>
      </c>
      <c r="H183" s="54">
        <v>0</v>
      </c>
    </row>
    <row r="184" spans="1:8" x14ac:dyDescent="0.35">
      <c r="A184" s="58">
        <v>3433</v>
      </c>
      <c r="B184" s="43" t="s">
        <v>126</v>
      </c>
      <c r="C184" s="52">
        <v>0</v>
      </c>
      <c r="D184" s="54">
        <v>0</v>
      </c>
      <c r="E184" s="54">
        <v>0</v>
      </c>
      <c r="F184" s="52">
        <f t="shared" si="8"/>
        <v>0</v>
      </c>
      <c r="G184" s="54">
        <v>0</v>
      </c>
      <c r="H184" s="54">
        <v>0</v>
      </c>
    </row>
    <row r="185" spans="1:8" ht="29.25" customHeight="1" x14ac:dyDescent="0.35">
      <c r="A185" s="82" t="s">
        <v>207</v>
      </c>
      <c r="B185" s="74" t="s">
        <v>173</v>
      </c>
      <c r="C185" s="92"/>
      <c r="D185" s="91">
        <v>663.61404207313024</v>
      </c>
      <c r="E185" s="91">
        <v>1459.95</v>
      </c>
      <c r="F185" s="92">
        <v>663.61</v>
      </c>
      <c r="G185" s="91">
        <v>663.61</v>
      </c>
      <c r="H185" s="91">
        <v>663.61</v>
      </c>
    </row>
    <row r="186" spans="1:8" x14ac:dyDescent="0.35">
      <c r="A186" s="57" t="s">
        <v>97</v>
      </c>
      <c r="B186" s="42" t="s">
        <v>21</v>
      </c>
      <c r="C186" s="52"/>
      <c r="D186" s="88">
        <v>663.61404207313024</v>
      </c>
      <c r="E186" s="88">
        <v>1459.95</v>
      </c>
      <c r="F186" s="86">
        <v>663.61</v>
      </c>
      <c r="G186" s="86">
        <v>663.61</v>
      </c>
      <c r="H186" s="86">
        <v>663.61</v>
      </c>
    </row>
    <row r="187" spans="1:8" x14ac:dyDescent="0.35">
      <c r="A187" s="57" t="s">
        <v>98</v>
      </c>
      <c r="B187" s="42" t="s">
        <v>31</v>
      </c>
      <c r="C187" s="52"/>
      <c r="D187" s="88">
        <v>663.61404207313024</v>
      </c>
      <c r="E187" s="88">
        <v>1459.95</v>
      </c>
      <c r="F187" s="86">
        <v>663.61</v>
      </c>
      <c r="G187" s="86">
        <v>663.61</v>
      </c>
      <c r="H187" s="86">
        <v>663.61</v>
      </c>
    </row>
    <row r="188" spans="1:8" x14ac:dyDescent="0.35">
      <c r="A188" s="57" t="s">
        <v>99</v>
      </c>
      <c r="B188" s="42" t="s">
        <v>70</v>
      </c>
      <c r="C188" s="52"/>
      <c r="D188" s="88">
        <v>663.61404207313024</v>
      </c>
      <c r="E188" s="88">
        <v>1459.95</v>
      </c>
      <c r="F188" s="86">
        <v>663.61</v>
      </c>
      <c r="G188" s="86">
        <v>663.61</v>
      </c>
      <c r="H188" s="86">
        <v>663.61</v>
      </c>
    </row>
    <row r="189" spans="1:8" x14ac:dyDescent="0.35">
      <c r="A189" s="58" t="s">
        <v>100</v>
      </c>
      <c r="B189" s="43" t="s">
        <v>70</v>
      </c>
      <c r="C189" s="52"/>
      <c r="D189" s="54">
        <v>663.61404207313024</v>
      </c>
      <c r="E189" s="54">
        <v>1459.95</v>
      </c>
      <c r="F189" s="52">
        <v>663.61</v>
      </c>
      <c r="G189" s="52">
        <v>663.61</v>
      </c>
      <c r="H189" s="52">
        <v>663.61</v>
      </c>
    </row>
    <row r="190" spans="1:8" ht="33" customHeight="1" x14ac:dyDescent="0.35">
      <c r="A190" s="82" t="s">
        <v>174</v>
      </c>
      <c r="B190" s="83" t="s">
        <v>175</v>
      </c>
      <c r="C190" s="92">
        <v>12384.6</v>
      </c>
      <c r="D190" s="91">
        <v>530.89123365850423</v>
      </c>
      <c r="E190" s="91">
        <v>952.35</v>
      </c>
      <c r="F190" s="92">
        <v>530.89</v>
      </c>
      <c r="G190" s="91">
        <v>530.89123365850423</v>
      </c>
      <c r="H190" s="91">
        <v>530.89123365850423</v>
      </c>
    </row>
    <row r="191" spans="1:8" x14ac:dyDescent="0.35">
      <c r="A191" s="57" t="s">
        <v>97</v>
      </c>
      <c r="B191" s="42" t="s">
        <v>50</v>
      </c>
      <c r="C191" s="86">
        <v>12384.6</v>
      </c>
      <c r="D191" s="88">
        <v>0</v>
      </c>
      <c r="E191" s="88">
        <v>952.35</v>
      </c>
      <c r="F191" s="86">
        <f t="shared" ref="E191:F249" si="9">D191/7.5345</f>
        <v>0</v>
      </c>
      <c r="G191" s="88">
        <v>0</v>
      </c>
      <c r="H191" s="88">
        <v>0</v>
      </c>
    </row>
    <row r="192" spans="1:8" x14ac:dyDescent="0.35">
      <c r="A192" s="57" t="s">
        <v>98</v>
      </c>
      <c r="B192" s="42" t="s">
        <v>31</v>
      </c>
      <c r="C192" s="52">
        <v>0</v>
      </c>
      <c r="D192" s="88">
        <v>0</v>
      </c>
      <c r="E192" s="88">
        <v>0</v>
      </c>
      <c r="F192" s="86">
        <f t="shared" si="9"/>
        <v>0</v>
      </c>
      <c r="G192" s="88">
        <v>0</v>
      </c>
      <c r="H192" s="88">
        <v>0</v>
      </c>
    </row>
    <row r="193" spans="1:8" x14ac:dyDescent="0.35">
      <c r="A193" s="57" t="s">
        <v>145</v>
      </c>
      <c r="B193" s="42" t="s">
        <v>56</v>
      </c>
      <c r="C193" s="52">
        <v>0</v>
      </c>
      <c r="D193" s="88">
        <v>0</v>
      </c>
      <c r="E193" s="88">
        <v>0</v>
      </c>
      <c r="F193" s="86">
        <f t="shared" si="9"/>
        <v>0</v>
      </c>
      <c r="G193" s="88">
        <v>0</v>
      </c>
      <c r="H193" s="88">
        <v>0</v>
      </c>
    </row>
    <row r="194" spans="1:8" x14ac:dyDescent="0.35">
      <c r="A194" s="58" t="s">
        <v>257</v>
      </c>
      <c r="B194" s="42"/>
      <c r="C194" s="52">
        <v>0</v>
      </c>
      <c r="D194" s="88">
        <v>0</v>
      </c>
      <c r="E194" s="160">
        <v>742.35</v>
      </c>
      <c r="F194" s="86">
        <v>0</v>
      </c>
      <c r="G194" s="88">
        <v>0</v>
      </c>
      <c r="H194" s="88">
        <v>0</v>
      </c>
    </row>
    <row r="195" spans="1:8" x14ac:dyDescent="0.35">
      <c r="A195" s="58" t="s">
        <v>146</v>
      </c>
      <c r="B195" s="43" t="s">
        <v>57</v>
      </c>
      <c r="C195" s="52">
        <v>0</v>
      </c>
      <c r="D195" s="88">
        <v>0</v>
      </c>
      <c r="E195" s="88">
        <v>210</v>
      </c>
      <c r="F195" s="52">
        <f t="shared" si="9"/>
        <v>0</v>
      </c>
      <c r="G195" s="88">
        <v>0</v>
      </c>
      <c r="H195" s="88">
        <v>0</v>
      </c>
    </row>
    <row r="196" spans="1:8" x14ac:dyDescent="0.35">
      <c r="A196" s="57" t="s">
        <v>99</v>
      </c>
      <c r="B196" s="42" t="s">
        <v>70</v>
      </c>
      <c r="C196" s="86">
        <v>12384.6</v>
      </c>
      <c r="D196" s="88">
        <v>0</v>
      </c>
      <c r="E196" s="88">
        <v>0</v>
      </c>
      <c r="F196" s="86">
        <f t="shared" si="9"/>
        <v>0</v>
      </c>
      <c r="G196" s="88">
        <v>0</v>
      </c>
      <c r="H196" s="88">
        <v>0</v>
      </c>
    </row>
    <row r="197" spans="1:8" x14ac:dyDescent="0.35">
      <c r="A197" s="58" t="s">
        <v>100</v>
      </c>
      <c r="B197" s="43" t="s">
        <v>70</v>
      </c>
      <c r="C197" s="52">
        <v>12384.6</v>
      </c>
      <c r="D197" s="88">
        <v>0</v>
      </c>
      <c r="E197" s="88">
        <v>0</v>
      </c>
      <c r="F197" s="52">
        <f t="shared" si="9"/>
        <v>0</v>
      </c>
      <c r="G197" s="88">
        <v>0</v>
      </c>
      <c r="H197" s="88">
        <v>0</v>
      </c>
    </row>
    <row r="198" spans="1:8" x14ac:dyDescent="0.35">
      <c r="A198" s="57" t="s">
        <v>85</v>
      </c>
      <c r="B198" s="43" t="s">
        <v>23</v>
      </c>
      <c r="C198" s="52">
        <v>0</v>
      </c>
      <c r="D198" s="88">
        <v>530.89123365850423</v>
      </c>
      <c r="E198" s="86">
        <v>530.89</v>
      </c>
      <c r="F198" s="86">
        <v>530.89</v>
      </c>
      <c r="G198" s="88">
        <v>530.89123365850423</v>
      </c>
      <c r="H198" s="88">
        <v>530.89123365850423</v>
      </c>
    </row>
    <row r="199" spans="1:8" x14ac:dyDescent="0.35">
      <c r="A199" s="57" t="s">
        <v>153</v>
      </c>
      <c r="B199" s="43" t="s">
        <v>177</v>
      </c>
      <c r="C199" s="52">
        <v>0</v>
      </c>
      <c r="D199" s="88">
        <v>530.89123365850423</v>
      </c>
      <c r="E199" s="86">
        <v>530.89</v>
      </c>
      <c r="F199" s="86">
        <v>530.89</v>
      </c>
      <c r="G199" s="88">
        <v>530.89123365850423</v>
      </c>
      <c r="H199" s="88">
        <v>530.89123365850423</v>
      </c>
    </row>
    <row r="200" spans="1:8" x14ac:dyDescent="0.35">
      <c r="A200" s="57" t="s">
        <v>154</v>
      </c>
      <c r="B200" s="43" t="s">
        <v>113</v>
      </c>
      <c r="C200" s="52">
        <v>0</v>
      </c>
      <c r="D200" s="88">
        <v>530.89123365850423</v>
      </c>
      <c r="E200" s="86">
        <v>530.89</v>
      </c>
      <c r="F200" s="86">
        <v>530.89</v>
      </c>
      <c r="G200" s="88">
        <v>530.89123365850423</v>
      </c>
      <c r="H200" s="88">
        <v>530.89123365850423</v>
      </c>
    </row>
    <row r="201" spans="1:8" x14ac:dyDescent="0.35">
      <c r="A201" s="58" t="s">
        <v>155</v>
      </c>
      <c r="B201" s="43" t="s">
        <v>114</v>
      </c>
      <c r="C201" s="52">
        <v>0</v>
      </c>
      <c r="D201" s="54">
        <v>0</v>
      </c>
      <c r="E201" s="52">
        <f t="shared" si="9"/>
        <v>0</v>
      </c>
      <c r="F201" s="52">
        <f t="shared" si="9"/>
        <v>0</v>
      </c>
      <c r="G201" s="54">
        <v>0</v>
      </c>
      <c r="H201" s="54">
        <v>0</v>
      </c>
    </row>
    <row r="202" spans="1:8" ht="23" x14ac:dyDescent="0.35">
      <c r="A202" s="57" t="s">
        <v>179</v>
      </c>
      <c r="B202" s="46" t="s">
        <v>138</v>
      </c>
      <c r="C202" s="52">
        <v>0</v>
      </c>
      <c r="D202" s="88">
        <v>530.89123365850423</v>
      </c>
      <c r="E202" s="86">
        <v>530.89</v>
      </c>
      <c r="F202" s="86">
        <v>530.89</v>
      </c>
      <c r="G202" s="86">
        <v>530.89</v>
      </c>
      <c r="H202" s="86">
        <v>530.89</v>
      </c>
    </row>
    <row r="203" spans="1:8" x14ac:dyDescent="0.35">
      <c r="A203" s="58" t="s">
        <v>180</v>
      </c>
      <c r="B203" s="47" t="s">
        <v>139</v>
      </c>
      <c r="C203" s="52">
        <v>0</v>
      </c>
      <c r="D203" s="54">
        <v>530.89123365850423</v>
      </c>
      <c r="E203" s="52">
        <v>530.89</v>
      </c>
      <c r="F203" s="52">
        <v>530.89</v>
      </c>
      <c r="G203" s="52">
        <v>530.89</v>
      </c>
      <c r="H203" s="52">
        <v>530.89</v>
      </c>
    </row>
    <row r="204" spans="1:8" ht="30.75" customHeight="1" x14ac:dyDescent="0.35">
      <c r="A204" s="82" t="s">
        <v>203</v>
      </c>
      <c r="B204" s="83" t="s">
        <v>176</v>
      </c>
      <c r="C204" s="92"/>
      <c r="D204" s="91">
        <v>2654.4561682925209</v>
      </c>
      <c r="E204" s="92">
        <v>2653.46</v>
      </c>
      <c r="F204" s="92">
        <v>2654.46</v>
      </c>
      <c r="G204" s="91">
        <v>2654.4561682925209</v>
      </c>
      <c r="H204" s="91">
        <v>2654.4561682925209</v>
      </c>
    </row>
    <row r="205" spans="1:8" x14ac:dyDescent="0.35">
      <c r="A205" s="57" t="s">
        <v>97</v>
      </c>
      <c r="B205" s="42" t="s">
        <v>21</v>
      </c>
      <c r="C205" s="86"/>
      <c r="D205" s="88">
        <v>0</v>
      </c>
      <c r="E205" s="86">
        <f t="shared" si="9"/>
        <v>0</v>
      </c>
      <c r="F205" s="86">
        <f t="shared" si="9"/>
        <v>0</v>
      </c>
      <c r="G205" s="88">
        <v>0</v>
      </c>
      <c r="H205" s="88">
        <v>0</v>
      </c>
    </row>
    <row r="206" spans="1:8" x14ac:dyDescent="0.35">
      <c r="A206" s="57" t="s">
        <v>98</v>
      </c>
      <c r="B206" s="42" t="s">
        <v>31</v>
      </c>
      <c r="C206" s="86"/>
      <c r="D206" s="88">
        <v>0</v>
      </c>
      <c r="E206" s="86">
        <f t="shared" si="9"/>
        <v>0</v>
      </c>
      <c r="F206" s="86">
        <f t="shared" si="9"/>
        <v>0</v>
      </c>
      <c r="G206" s="88">
        <v>0</v>
      </c>
      <c r="H206" s="88">
        <v>0</v>
      </c>
    </row>
    <row r="207" spans="1:8" x14ac:dyDescent="0.35">
      <c r="A207" s="57" t="s">
        <v>99</v>
      </c>
      <c r="B207" s="42" t="s">
        <v>70</v>
      </c>
      <c r="C207" s="86"/>
      <c r="D207" s="88">
        <v>0</v>
      </c>
      <c r="E207" s="86">
        <f t="shared" si="9"/>
        <v>0</v>
      </c>
      <c r="F207" s="86">
        <f t="shared" si="9"/>
        <v>0</v>
      </c>
      <c r="G207" s="88">
        <v>0</v>
      </c>
      <c r="H207" s="88">
        <v>0</v>
      </c>
    </row>
    <row r="208" spans="1:8" x14ac:dyDescent="0.35">
      <c r="A208" s="58" t="s">
        <v>100</v>
      </c>
      <c r="B208" s="43" t="s">
        <v>70</v>
      </c>
      <c r="C208" s="52"/>
      <c r="D208" s="54">
        <v>0</v>
      </c>
      <c r="E208" s="86"/>
      <c r="F208" s="86"/>
      <c r="G208" s="54">
        <v>0</v>
      </c>
      <c r="H208" s="54">
        <v>0</v>
      </c>
    </row>
    <row r="209" spans="1:61" x14ac:dyDescent="0.35">
      <c r="A209" s="57" t="s">
        <v>85</v>
      </c>
      <c r="B209" s="42" t="s">
        <v>23</v>
      </c>
      <c r="C209" s="86"/>
      <c r="D209" s="88">
        <v>2654.4561682925209</v>
      </c>
      <c r="E209" s="86">
        <v>2654.46</v>
      </c>
      <c r="F209" s="86">
        <v>2654.46</v>
      </c>
      <c r="G209" s="88">
        <v>2654.4561682925209</v>
      </c>
      <c r="H209" s="88">
        <v>2654.4561682925209</v>
      </c>
    </row>
    <row r="210" spans="1:61" x14ac:dyDescent="0.35">
      <c r="A210" s="57" t="s">
        <v>153</v>
      </c>
      <c r="B210" s="42" t="s">
        <v>181</v>
      </c>
      <c r="C210" s="86"/>
      <c r="D210" s="88">
        <v>2654.4561682925209</v>
      </c>
      <c r="E210" s="86">
        <v>2654.46</v>
      </c>
      <c r="F210" s="86">
        <v>2654.46</v>
      </c>
      <c r="G210" s="88">
        <v>2654.4561682925209</v>
      </c>
      <c r="H210" s="88">
        <v>2654.4561682925209</v>
      </c>
    </row>
    <row r="211" spans="1:61" x14ac:dyDescent="0.35">
      <c r="A211" s="57" t="s">
        <v>154</v>
      </c>
      <c r="B211" s="42" t="s">
        <v>113</v>
      </c>
      <c r="C211" s="86"/>
      <c r="D211" s="88">
        <v>2654.4561682925209</v>
      </c>
      <c r="E211" s="86">
        <v>2654.46</v>
      </c>
      <c r="F211" s="86">
        <v>2654.46</v>
      </c>
      <c r="G211" s="88">
        <v>2654.4561682925209</v>
      </c>
      <c r="H211" s="88">
        <v>2654.4561682925209</v>
      </c>
    </row>
    <row r="212" spans="1:61" x14ac:dyDescent="0.35">
      <c r="A212" s="58" t="s">
        <v>155</v>
      </c>
      <c r="B212" s="43" t="s">
        <v>182</v>
      </c>
      <c r="C212" s="52"/>
      <c r="D212" s="88">
        <v>0</v>
      </c>
      <c r="E212" s="52">
        <f t="shared" si="9"/>
        <v>0</v>
      </c>
      <c r="F212" s="52">
        <f t="shared" si="9"/>
        <v>0</v>
      </c>
      <c r="G212" s="88">
        <v>0</v>
      </c>
      <c r="H212" s="88">
        <v>0</v>
      </c>
    </row>
    <row r="213" spans="1:61" x14ac:dyDescent="0.35">
      <c r="A213" s="58" t="s">
        <v>155</v>
      </c>
      <c r="B213" s="43" t="s">
        <v>114</v>
      </c>
      <c r="C213" s="52"/>
      <c r="D213" s="54">
        <v>0</v>
      </c>
      <c r="E213" s="52">
        <f t="shared" si="9"/>
        <v>0</v>
      </c>
      <c r="F213" s="52">
        <f t="shared" si="9"/>
        <v>0</v>
      </c>
      <c r="G213" s="54">
        <v>0</v>
      </c>
      <c r="H213" s="54">
        <v>0</v>
      </c>
    </row>
    <row r="214" spans="1:61" x14ac:dyDescent="0.35">
      <c r="A214" s="58" t="s">
        <v>185</v>
      </c>
      <c r="B214" s="43" t="s">
        <v>186</v>
      </c>
      <c r="C214" s="52"/>
      <c r="D214" s="54">
        <v>2654.4561682925209</v>
      </c>
      <c r="E214" s="52">
        <v>2653.46</v>
      </c>
      <c r="F214" s="52">
        <v>2654.46</v>
      </c>
      <c r="G214" s="54">
        <v>2654.4561682925209</v>
      </c>
      <c r="H214" s="54">
        <v>2654.4561682925209</v>
      </c>
    </row>
    <row r="215" spans="1:61" ht="38.25" customHeight="1" x14ac:dyDescent="0.35">
      <c r="A215" s="77" t="s">
        <v>80</v>
      </c>
      <c r="B215" s="78" t="s">
        <v>127</v>
      </c>
      <c r="C215" s="90">
        <v>7275932.5099999998</v>
      </c>
      <c r="D215" s="89">
        <v>921391.69</v>
      </c>
      <c r="E215" s="89"/>
      <c r="F215" s="90">
        <v>921391.69</v>
      </c>
      <c r="G215" s="89">
        <f t="shared" ref="G215:H217" si="10">F215</f>
        <v>921391.69</v>
      </c>
      <c r="H215" s="89">
        <f t="shared" si="10"/>
        <v>921391.69</v>
      </c>
      <c r="I215" s="118"/>
      <c r="J215" s="118"/>
      <c r="K215" s="119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  <c r="AV215" s="118"/>
      <c r="AW215" s="118"/>
      <c r="AX215" s="118"/>
      <c r="AY215" s="118"/>
      <c r="AZ215" s="118"/>
      <c r="BA215" s="118"/>
      <c r="BB215" s="118"/>
      <c r="BC215" s="118"/>
      <c r="BD215" s="118"/>
      <c r="BE215" s="118"/>
      <c r="BF215" s="118"/>
      <c r="BG215" s="118"/>
      <c r="BH215" s="118"/>
      <c r="BI215" s="118"/>
    </row>
    <row r="216" spans="1:61" s="71" customFormat="1" ht="32.25" customHeight="1" x14ac:dyDescent="0.35">
      <c r="A216" s="75" t="s">
        <v>174</v>
      </c>
      <c r="B216" s="76" t="s">
        <v>157</v>
      </c>
      <c r="C216" s="92">
        <v>7275932.5099999998</v>
      </c>
      <c r="D216" s="91">
        <v>921391.69</v>
      </c>
      <c r="E216" s="91">
        <v>1024591.69</v>
      </c>
      <c r="F216" s="92">
        <v>921391.69</v>
      </c>
      <c r="G216" s="91">
        <f t="shared" si="10"/>
        <v>921391.69</v>
      </c>
      <c r="H216" s="91">
        <f t="shared" si="10"/>
        <v>921391.69</v>
      </c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  <c r="AV216" s="118"/>
      <c r="AW216" s="118"/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/>
      <c r="BH216" s="118"/>
      <c r="BI216" s="118"/>
    </row>
    <row r="217" spans="1:61" x14ac:dyDescent="0.35">
      <c r="A217" s="59">
        <v>3</v>
      </c>
      <c r="B217" s="44" t="s">
        <v>21</v>
      </c>
      <c r="C217" s="86">
        <v>7275932.5099999998</v>
      </c>
      <c r="D217" s="88">
        <v>911805.69</v>
      </c>
      <c r="E217" s="88">
        <f>E218+E228+E232+E238</f>
        <v>1024591.69</v>
      </c>
      <c r="F217" s="86">
        <v>911805.69</v>
      </c>
      <c r="G217" s="88">
        <f t="shared" si="10"/>
        <v>911805.69</v>
      </c>
      <c r="H217" s="88">
        <f t="shared" si="10"/>
        <v>911805.69</v>
      </c>
    </row>
    <row r="218" spans="1:61" x14ac:dyDescent="0.35">
      <c r="A218" s="59">
        <v>31</v>
      </c>
      <c r="B218" s="44" t="s">
        <v>22</v>
      </c>
      <c r="C218" s="86">
        <f>C219</f>
        <v>5763986.7199999997</v>
      </c>
      <c r="D218" s="88">
        <v>726259.21</v>
      </c>
      <c r="E218" s="88">
        <f>E219+E223+E225</f>
        <v>1011805.69</v>
      </c>
      <c r="F218" s="88">
        <v>911805.69380848098</v>
      </c>
      <c r="G218" s="88">
        <v>911805.69380848098</v>
      </c>
      <c r="H218" s="88">
        <v>911805.69380848098</v>
      </c>
    </row>
    <row r="219" spans="1:61" x14ac:dyDescent="0.35">
      <c r="A219" s="59">
        <v>311</v>
      </c>
      <c r="B219" s="44" t="s">
        <v>104</v>
      </c>
      <c r="C219" s="86">
        <f>SUM(C220:C222)</f>
        <v>5763986.7199999997</v>
      </c>
      <c r="D219" s="88">
        <v>726259.24</v>
      </c>
      <c r="E219" s="88">
        <f>E220</f>
        <v>866259.21</v>
      </c>
      <c r="F219" s="88">
        <v>726259.20764483372</v>
      </c>
      <c r="G219" s="88">
        <v>726259.20764483372</v>
      </c>
      <c r="H219" s="88">
        <v>726259.20764483372</v>
      </c>
    </row>
    <row r="220" spans="1:61" x14ac:dyDescent="0.35">
      <c r="A220" s="58">
        <v>3111</v>
      </c>
      <c r="B220" s="43" t="s">
        <v>105</v>
      </c>
      <c r="C220" s="52">
        <v>5763986.7199999997</v>
      </c>
      <c r="D220" s="54">
        <v>726259.20764483372</v>
      </c>
      <c r="E220" s="54">
        <v>866259.21</v>
      </c>
      <c r="F220" s="52">
        <v>726259.21</v>
      </c>
      <c r="G220" s="54">
        <v>726259.20764483372</v>
      </c>
      <c r="H220" s="54">
        <v>726259.20764483372</v>
      </c>
    </row>
    <row r="221" spans="1:61" x14ac:dyDescent="0.35">
      <c r="A221" s="58" t="s">
        <v>128</v>
      </c>
      <c r="B221" s="43" t="s">
        <v>129</v>
      </c>
      <c r="C221" s="52">
        <v>0</v>
      </c>
      <c r="D221" s="54">
        <v>0</v>
      </c>
      <c r="E221" s="54">
        <v>0</v>
      </c>
      <c r="F221" s="52">
        <f t="shared" si="9"/>
        <v>0</v>
      </c>
      <c r="G221" s="54">
        <v>0</v>
      </c>
      <c r="H221" s="54">
        <v>0</v>
      </c>
    </row>
    <row r="222" spans="1:61" x14ac:dyDescent="0.35">
      <c r="A222" s="58">
        <v>3114</v>
      </c>
      <c r="B222" s="43" t="s">
        <v>130</v>
      </c>
      <c r="C222" s="52">
        <v>0</v>
      </c>
      <c r="D222" s="54">
        <v>0</v>
      </c>
      <c r="E222" s="54">
        <v>0</v>
      </c>
      <c r="F222" s="52">
        <f t="shared" si="9"/>
        <v>0</v>
      </c>
      <c r="G222" s="54">
        <v>0</v>
      </c>
      <c r="H222" s="54">
        <v>0</v>
      </c>
    </row>
    <row r="223" spans="1:61" x14ac:dyDescent="0.35">
      <c r="A223" s="59">
        <v>312</v>
      </c>
      <c r="B223" s="44" t="s">
        <v>106</v>
      </c>
      <c r="C223" s="86">
        <v>219019.64</v>
      </c>
      <c r="D223" s="88">
        <v>3981.6842524387812</v>
      </c>
      <c r="E223" s="52">
        <v>3981.68</v>
      </c>
      <c r="F223" s="52">
        <v>3981.68</v>
      </c>
      <c r="G223" s="88">
        <v>3981.6842524387812</v>
      </c>
      <c r="H223" s="88">
        <v>3981.6842524387812</v>
      </c>
    </row>
    <row r="224" spans="1:61" x14ac:dyDescent="0.35">
      <c r="A224" s="58">
        <v>3121</v>
      </c>
      <c r="B224" s="43" t="s">
        <v>106</v>
      </c>
      <c r="C224" s="52">
        <v>219019.64</v>
      </c>
      <c r="D224" s="54">
        <v>3981.6842524387812</v>
      </c>
      <c r="E224" s="54">
        <v>3981.68</v>
      </c>
      <c r="F224" s="52">
        <v>3981.68</v>
      </c>
      <c r="G224" s="54">
        <v>3981.6842524387812</v>
      </c>
      <c r="H224" s="54">
        <v>3981.6842524387812</v>
      </c>
    </row>
    <row r="225" spans="1:8" x14ac:dyDescent="0.35">
      <c r="A225" s="59">
        <v>313</v>
      </c>
      <c r="B225" s="44" t="s">
        <v>107</v>
      </c>
      <c r="C225" s="86">
        <v>843856.91</v>
      </c>
      <c r="D225" s="88">
        <v>181564.80191120843</v>
      </c>
      <c r="E225" s="88">
        <v>141564.79999999999</v>
      </c>
      <c r="F225" s="86">
        <v>181564.79999999999</v>
      </c>
      <c r="G225" s="88">
        <v>181564.80191120843</v>
      </c>
      <c r="H225" s="88">
        <v>181564.80191120843</v>
      </c>
    </row>
    <row r="226" spans="1:8" x14ac:dyDescent="0.35">
      <c r="A226" s="58">
        <v>3132</v>
      </c>
      <c r="B226" s="43" t="s">
        <v>108</v>
      </c>
      <c r="C226" s="52">
        <v>843856.91</v>
      </c>
      <c r="D226" s="54">
        <v>181564.80191120843</v>
      </c>
      <c r="E226" s="54">
        <v>141564.79999999999</v>
      </c>
      <c r="F226" s="52">
        <v>181564.79999999999</v>
      </c>
      <c r="G226" s="54">
        <v>181564.80191120843</v>
      </c>
      <c r="H226" s="54">
        <v>181564.80191120843</v>
      </c>
    </row>
    <row r="227" spans="1:8" ht="26" x14ac:dyDescent="0.35">
      <c r="A227" s="58">
        <v>3133</v>
      </c>
      <c r="B227" s="43" t="s">
        <v>131</v>
      </c>
      <c r="C227" s="52">
        <v>3.6</v>
      </c>
      <c r="D227" s="54">
        <v>0</v>
      </c>
      <c r="E227" s="52">
        <v>0</v>
      </c>
      <c r="F227" s="52">
        <f t="shared" si="9"/>
        <v>0</v>
      </c>
      <c r="G227" s="54">
        <v>0</v>
      </c>
      <c r="H227" s="54">
        <v>0</v>
      </c>
    </row>
    <row r="228" spans="1:8" x14ac:dyDescent="0.35">
      <c r="A228" s="59">
        <v>32</v>
      </c>
      <c r="B228" s="44" t="s">
        <v>31</v>
      </c>
      <c r="C228" s="52">
        <v>0</v>
      </c>
      <c r="D228" s="88">
        <v>2986</v>
      </c>
      <c r="E228" s="86">
        <f>E231+E236</f>
        <v>7176</v>
      </c>
      <c r="F228" s="86">
        <f>SUM(F229+F235)</f>
        <v>2986</v>
      </c>
      <c r="G228" s="88">
        <f>F228</f>
        <v>2986</v>
      </c>
      <c r="H228" s="88">
        <f>G228</f>
        <v>2986</v>
      </c>
    </row>
    <row r="229" spans="1:8" x14ac:dyDescent="0.35">
      <c r="A229" s="59">
        <v>321</v>
      </c>
      <c r="B229" s="44" t="s">
        <v>51</v>
      </c>
      <c r="C229" s="86">
        <v>0</v>
      </c>
      <c r="D229" s="88">
        <v>0</v>
      </c>
      <c r="E229" s="86">
        <f t="shared" si="9"/>
        <v>0</v>
      </c>
      <c r="F229" s="86">
        <f t="shared" si="9"/>
        <v>0</v>
      </c>
      <c r="G229" s="88">
        <v>0</v>
      </c>
      <c r="H229" s="88">
        <v>0</v>
      </c>
    </row>
    <row r="230" spans="1:8" ht="26" x14ac:dyDescent="0.35">
      <c r="A230" s="58">
        <v>3212</v>
      </c>
      <c r="B230" s="43" t="s">
        <v>109</v>
      </c>
      <c r="C230" s="52">
        <v>0</v>
      </c>
      <c r="D230" s="54">
        <v>0</v>
      </c>
      <c r="E230" s="52">
        <f t="shared" si="9"/>
        <v>0</v>
      </c>
      <c r="F230" s="52">
        <f t="shared" si="9"/>
        <v>0</v>
      </c>
      <c r="G230" s="54">
        <v>0</v>
      </c>
      <c r="H230" s="54">
        <v>0</v>
      </c>
    </row>
    <row r="231" spans="1:8" x14ac:dyDescent="0.35">
      <c r="A231" s="58" t="s">
        <v>142</v>
      </c>
      <c r="B231" s="43"/>
      <c r="C231" s="52"/>
      <c r="D231" s="54"/>
      <c r="E231" s="54">
        <v>3200</v>
      </c>
      <c r="F231" s="52"/>
      <c r="G231" s="54"/>
      <c r="H231" s="54"/>
    </row>
    <row r="232" spans="1:8" x14ac:dyDescent="0.35">
      <c r="A232" s="57">
        <v>34</v>
      </c>
      <c r="B232" s="42" t="s">
        <v>124</v>
      </c>
      <c r="C232" s="86">
        <v>0</v>
      </c>
      <c r="D232" s="88">
        <v>0</v>
      </c>
      <c r="E232" s="88">
        <v>0</v>
      </c>
      <c r="F232" s="86">
        <f t="shared" si="9"/>
        <v>0</v>
      </c>
      <c r="G232" s="88">
        <v>0</v>
      </c>
      <c r="H232" s="88">
        <v>0</v>
      </c>
    </row>
    <row r="233" spans="1:8" x14ac:dyDescent="0.35">
      <c r="A233" s="58">
        <v>343</v>
      </c>
      <c r="B233" s="43" t="s">
        <v>76</v>
      </c>
      <c r="C233" s="52">
        <v>0</v>
      </c>
      <c r="D233" s="54">
        <v>0</v>
      </c>
      <c r="E233" s="54">
        <v>0</v>
      </c>
      <c r="F233" s="52">
        <f t="shared" si="9"/>
        <v>0</v>
      </c>
      <c r="G233" s="54">
        <v>0</v>
      </c>
      <c r="H233" s="54">
        <v>0</v>
      </c>
    </row>
    <row r="234" spans="1:8" x14ac:dyDescent="0.35">
      <c r="A234" s="58">
        <v>3433</v>
      </c>
      <c r="B234" s="43" t="s">
        <v>126</v>
      </c>
      <c r="C234" s="52">
        <v>0</v>
      </c>
      <c r="D234" s="54">
        <v>0</v>
      </c>
      <c r="E234" s="54">
        <v>0</v>
      </c>
      <c r="F234" s="52">
        <f t="shared" si="9"/>
        <v>0</v>
      </c>
      <c r="G234" s="54">
        <v>0</v>
      </c>
      <c r="H234" s="54">
        <v>0</v>
      </c>
    </row>
    <row r="235" spans="1:8" x14ac:dyDescent="0.35">
      <c r="A235" s="57">
        <v>329</v>
      </c>
      <c r="B235" s="42" t="s">
        <v>70</v>
      </c>
      <c r="C235" s="86">
        <v>18400</v>
      </c>
      <c r="D235" s="88">
        <v>2986</v>
      </c>
      <c r="E235" s="88">
        <v>3976</v>
      </c>
      <c r="F235" s="86">
        <f>SUM(F236+F237)</f>
        <v>2986</v>
      </c>
      <c r="G235" s="88">
        <v>2986</v>
      </c>
      <c r="H235" s="88">
        <v>2986</v>
      </c>
    </row>
    <row r="236" spans="1:8" ht="26" x14ac:dyDescent="0.35">
      <c r="A236" s="58" t="s">
        <v>210</v>
      </c>
      <c r="B236" s="43" t="s">
        <v>211</v>
      </c>
      <c r="C236" s="52">
        <v>18400</v>
      </c>
      <c r="D236" s="54">
        <v>2986</v>
      </c>
      <c r="E236" s="54">
        <v>3976</v>
      </c>
      <c r="F236" s="52">
        <v>2986</v>
      </c>
      <c r="G236" s="54">
        <v>2986</v>
      </c>
      <c r="H236" s="54">
        <v>2986</v>
      </c>
    </row>
    <row r="237" spans="1:8" x14ac:dyDescent="0.35">
      <c r="A237" s="58">
        <v>3296</v>
      </c>
      <c r="B237" s="43" t="s">
        <v>123</v>
      </c>
      <c r="C237" s="52">
        <v>323.58999999999997</v>
      </c>
      <c r="D237" s="54">
        <v>0</v>
      </c>
      <c r="E237" s="54">
        <v>0</v>
      </c>
      <c r="F237" s="52">
        <f t="shared" si="9"/>
        <v>0</v>
      </c>
      <c r="G237" s="54">
        <v>0</v>
      </c>
      <c r="H237" s="54">
        <v>0</v>
      </c>
    </row>
    <row r="238" spans="1:8" ht="26.5" x14ac:dyDescent="0.35">
      <c r="A238" s="57" t="s">
        <v>149</v>
      </c>
      <c r="B238" s="42" t="s">
        <v>78</v>
      </c>
      <c r="C238" s="86">
        <v>0</v>
      </c>
      <c r="D238" s="88">
        <v>6600</v>
      </c>
      <c r="E238" s="88">
        <v>5610</v>
      </c>
      <c r="F238" s="86">
        <f>F239</f>
        <v>6600</v>
      </c>
      <c r="G238" s="88">
        <v>6600</v>
      </c>
      <c r="H238" s="88">
        <v>6600</v>
      </c>
    </row>
    <row r="239" spans="1:8" ht="26.5" x14ac:dyDescent="0.35">
      <c r="A239" s="57" t="s">
        <v>150</v>
      </c>
      <c r="B239" s="42" t="s">
        <v>212</v>
      </c>
      <c r="C239" s="86">
        <v>0</v>
      </c>
      <c r="D239" s="88">
        <v>6600</v>
      </c>
      <c r="E239" s="88">
        <v>5610</v>
      </c>
      <c r="F239" s="86">
        <f>F240</f>
        <v>6600</v>
      </c>
      <c r="G239" s="88">
        <v>6600</v>
      </c>
      <c r="H239" s="88">
        <v>6600</v>
      </c>
    </row>
    <row r="240" spans="1:8" x14ac:dyDescent="0.35">
      <c r="A240" s="58" t="s">
        <v>213</v>
      </c>
      <c r="B240" s="43" t="s">
        <v>214</v>
      </c>
      <c r="C240" s="52">
        <v>15728.42</v>
      </c>
      <c r="D240" s="54">
        <v>6600</v>
      </c>
      <c r="E240" s="54">
        <v>5610</v>
      </c>
      <c r="F240" s="52">
        <v>6600</v>
      </c>
      <c r="G240" s="54">
        <v>6600</v>
      </c>
      <c r="H240" s="54">
        <v>6600</v>
      </c>
    </row>
    <row r="241" spans="1:8" x14ac:dyDescent="0.35">
      <c r="A241" s="58"/>
      <c r="B241" s="43"/>
      <c r="C241" s="52">
        <v>0</v>
      </c>
      <c r="D241" s="54">
        <v>0</v>
      </c>
      <c r="E241" s="54"/>
      <c r="F241" s="52">
        <v>0</v>
      </c>
      <c r="G241" s="54">
        <v>0</v>
      </c>
      <c r="H241" s="54">
        <v>0</v>
      </c>
    </row>
    <row r="242" spans="1:8" ht="30.75" customHeight="1" x14ac:dyDescent="0.35">
      <c r="A242" s="84" t="s">
        <v>132</v>
      </c>
      <c r="B242" s="78" t="s">
        <v>133</v>
      </c>
      <c r="C242" s="90">
        <v>0</v>
      </c>
      <c r="D242" s="89">
        <v>0</v>
      </c>
      <c r="E242" s="90">
        <f t="shared" si="9"/>
        <v>0</v>
      </c>
      <c r="F242" s="90">
        <f t="shared" si="9"/>
        <v>0</v>
      </c>
      <c r="G242" s="89">
        <v>0</v>
      </c>
      <c r="H242" s="89">
        <v>0</v>
      </c>
    </row>
    <row r="243" spans="1:8" ht="30" customHeight="1" x14ac:dyDescent="0.35">
      <c r="A243" s="123" t="s">
        <v>169</v>
      </c>
      <c r="B243" s="85" t="s">
        <v>170</v>
      </c>
      <c r="C243" s="92">
        <v>0</v>
      </c>
      <c r="D243" s="91">
        <v>0</v>
      </c>
      <c r="E243" s="92">
        <f t="shared" si="9"/>
        <v>0</v>
      </c>
      <c r="F243" s="92">
        <f t="shared" si="9"/>
        <v>0</v>
      </c>
      <c r="G243" s="91">
        <v>0</v>
      </c>
      <c r="H243" s="91">
        <v>0</v>
      </c>
    </row>
    <row r="244" spans="1:8" x14ac:dyDescent="0.35">
      <c r="A244" s="63">
        <v>3</v>
      </c>
      <c r="B244" s="45" t="s">
        <v>21</v>
      </c>
      <c r="C244" s="86">
        <v>0</v>
      </c>
      <c r="D244" s="88">
        <v>0</v>
      </c>
      <c r="E244" s="86">
        <f t="shared" si="9"/>
        <v>0</v>
      </c>
      <c r="F244" s="86">
        <f t="shared" si="9"/>
        <v>0</v>
      </c>
      <c r="G244" s="88">
        <v>0</v>
      </c>
      <c r="H244" s="88">
        <v>0</v>
      </c>
    </row>
    <row r="245" spans="1:8" x14ac:dyDescent="0.35">
      <c r="A245" s="64">
        <v>31</v>
      </c>
      <c r="B245" s="46" t="s">
        <v>22</v>
      </c>
      <c r="C245" s="86">
        <v>0</v>
      </c>
      <c r="D245" s="88">
        <v>0</v>
      </c>
      <c r="E245" s="86">
        <f t="shared" si="9"/>
        <v>0</v>
      </c>
      <c r="F245" s="86">
        <f t="shared" si="9"/>
        <v>0</v>
      </c>
      <c r="G245" s="88">
        <v>0</v>
      </c>
      <c r="H245" s="88">
        <v>0</v>
      </c>
    </row>
    <row r="246" spans="1:8" x14ac:dyDescent="0.35">
      <c r="A246" s="64">
        <v>311</v>
      </c>
      <c r="B246" s="46" t="s">
        <v>104</v>
      </c>
      <c r="C246" s="86">
        <v>0</v>
      </c>
      <c r="D246" s="88">
        <v>0</v>
      </c>
      <c r="E246" s="86">
        <f t="shared" si="9"/>
        <v>0</v>
      </c>
      <c r="F246" s="86">
        <f t="shared" si="9"/>
        <v>0</v>
      </c>
      <c r="G246" s="88">
        <v>0</v>
      </c>
      <c r="H246" s="88">
        <v>0</v>
      </c>
    </row>
    <row r="247" spans="1:8" x14ac:dyDescent="0.35">
      <c r="A247" s="65">
        <v>3111</v>
      </c>
      <c r="B247" s="47" t="s">
        <v>105</v>
      </c>
      <c r="C247" s="52">
        <v>0</v>
      </c>
      <c r="D247" s="54">
        <v>0</v>
      </c>
      <c r="E247" s="52">
        <f t="shared" si="9"/>
        <v>0</v>
      </c>
      <c r="F247" s="52">
        <f t="shared" si="9"/>
        <v>0</v>
      </c>
      <c r="G247" s="54">
        <v>0</v>
      </c>
      <c r="H247" s="54">
        <v>0</v>
      </c>
    </row>
    <row r="248" spans="1:8" x14ac:dyDescent="0.35">
      <c r="A248" s="64">
        <v>313</v>
      </c>
      <c r="B248" s="46" t="s">
        <v>107</v>
      </c>
      <c r="C248" s="52">
        <v>0</v>
      </c>
      <c r="D248" s="54">
        <v>0</v>
      </c>
      <c r="E248" s="52">
        <f t="shared" si="9"/>
        <v>0</v>
      </c>
      <c r="F248" s="52">
        <f t="shared" si="9"/>
        <v>0</v>
      </c>
      <c r="G248" s="54">
        <v>0</v>
      </c>
      <c r="H248" s="54">
        <v>0</v>
      </c>
    </row>
    <row r="249" spans="1:8" x14ac:dyDescent="0.35">
      <c r="A249" s="65">
        <v>3132</v>
      </c>
      <c r="B249" s="47" t="s">
        <v>108</v>
      </c>
      <c r="C249" s="52">
        <v>0</v>
      </c>
      <c r="D249" s="54">
        <v>0</v>
      </c>
      <c r="E249" s="52">
        <f t="shared" si="9"/>
        <v>0</v>
      </c>
      <c r="F249" s="52">
        <f t="shared" si="9"/>
        <v>0</v>
      </c>
      <c r="G249" s="54">
        <v>0</v>
      </c>
      <c r="H249" s="54">
        <v>0</v>
      </c>
    </row>
    <row r="250" spans="1:8" ht="39" customHeight="1" x14ac:dyDescent="0.35">
      <c r="A250" s="77" t="s">
        <v>135</v>
      </c>
      <c r="B250" s="78" t="s">
        <v>93</v>
      </c>
      <c r="C250" s="90"/>
      <c r="D250" s="89">
        <v>0</v>
      </c>
      <c r="E250" s="90">
        <f t="shared" ref="E250:F260" si="11">C250/7.5345</f>
        <v>0</v>
      </c>
      <c r="F250" s="90">
        <f t="shared" si="11"/>
        <v>0</v>
      </c>
      <c r="G250" s="89">
        <v>0</v>
      </c>
      <c r="H250" s="89">
        <v>0</v>
      </c>
    </row>
    <row r="251" spans="1:8" ht="27.75" customHeight="1" x14ac:dyDescent="0.35">
      <c r="A251" s="75" t="s">
        <v>174</v>
      </c>
      <c r="B251" s="85" t="s">
        <v>175</v>
      </c>
      <c r="C251" s="92"/>
      <c r="D251" s="91">
        <v>0</v>
      </c>
      <c r="E251" s="92">
        <f t="shared" si="11"/>
        <v>0</v>
      </c>
      <c r="F251" s="92">
        <f t="shared" si="11"/>
        <v>0</v>
      </c>
      <c r="G251" s="91">
        <v>0</v>
      </c>
      <c r="H251" s="91">
        <v>0</v>
      </c>
    </row>
    <row r="252" spans="1:8" x14ac:dyDescent="0.35">
      <c r="A252" s="57">
        <v>3</v>
      </c>
      <c r="B252" s="42" t="s">
        <v>21</v>
      </c>
      <c r="C252" s="86"/>
      <c r="D252" s="88">
        <v>0</v>
      </c>
      <c r="E252" s="86">
        <f t="shared" si="11"/>
        <v>0</v>
      </c>
      <c r="F252" s="86">
        <f t="shared" si="11"/>
        <v>0</v>
      </c>
      <c r="G252" s="88">
        <v>0</v>
      </c>
      <c r="H252" s="88">
        <v>0</v>
      </c>
    </row>
    <row r="253" spans="1:8" x14ac:dyDescent="0.35">
      <c r="A253" s="57">
        <v>32</v>
      </c>
      <c r="B253" s="42" t="s">
        <v>31</v>
      </c>
      <c r="C253" s="86"/>
      <c r="D253" s="88">
        <v>0</v>
      </c>
      <c r="E253" s="86">
        <f t="shared" si="11"/>
        <v>0</v>
      </c>
      <c r="F253" s="86">
        <f t="shared" si="11"/>
        <v>0</v>
      </c>
      <c r="G253" s="88">
        <v>0</v>
      </c>
      <c r="H253" s="88">
        <v>0</v>
      </c>
    </row>
    <row r="254" spans="1:8" x14ac:dyDescent="0.35">
      <c r="A254" s="57">
        <v>321</v>
      </c>
      <c r="B254" s="42" t="s">
        <v>51</v>
      </c>
      <c r="C254" s="86"/>
      <c r="D254" s="88">
        <v>0</v>
      </c>
      <c r="E254" s="86">
        <f t="shared" si="11"/>
        <v>0</v>
      </c>
      <c r="F254" s="86">
        <f t="shared" si="11"/>
        <v>0</v>
      </c>
      <c r="G254" s="88">
        <v>0</v>
      </c>
      <c r="H254" s="88">
        <v>0</v>
      </c>
    </row>
    <row r="255" spans="1:8" x14ac:dyDescent="0.35">
      <c r="A255" s="58">
        <v>3211</v>
      </c>
      <c r="B255" s="43" t="s">
        <v>52</v>
      </c>
      <c r="C255" s="52"/>
      <c r="D255" s="54">
        <v>0</v>
      </c>
      <c r="E255" s="52">
        <f t="shared" si="11"/>
        <v>0</v>
      </c>
      <c r="F255" s="52">
        <f t="shared" si="11"/>
        <v>0</v>
      </c>
      <c r="G255" s="54">
        <v>0</v>
      </c>
      <c r="H255" s="54">
        <v>0</v>
      </c>
    </row>
    <row r="256" spans="1:8" x14ac:dyDescent="0.35">
      <c r="A256" s="58">
        <v>3214</v>
      </c>
      <c r="B256" s="43" t="s">
        <v>55</v>
      </c>
      <c r="C256" s="52"/>
      <c r="D256" s="54">
        <v>0</v>
      </c>
      <c r="E256" s="52">
        <f t="shared" si="11"/>
        <v>0</v>
      </c>
      <c r="F256" s="52">
        <f t="shared" si="11"/>
        <v>0</v>
      </c>
      <c r="G256" s="54">
        <v>0</v>
      </c>
      <c r="H256" s="54">
        <v>0</v>
      </c>
    </row>
    <row r="257" spans="1:8" x14ac:dyDescent="0.35">
      <c r="A257" s="57">
        <v>323</v>
      </c>
      <c r="B257" s="42" t="s">
        <v>61</v>
      </c>
      <c r="C257" s="86"/>
      <c r="D257" s="88">
        <v>0</v>
      </c>
      <c r="E257" s="86">
        <f t="shared" si="11"/>
        <v>0</v>
      </c>
      <c r="F257" s="86">
        <f t="shared" si="11"/>
        <v>0</v>
      </c>
      <c r="G257" s="88">
        <v>0</v>
      </c>
      <c r="H257" s="88">
        <v>0</v>
      </c>
    </row>
    <row r="258" spans="1:8" x14ac:dyDescent="0.35">
      <c r="A258" s="58">
        <v>3231</v>
      </c>
      <c r="B258" s="43" t="s">
        <v>62</v>
      </c>
      <c r="C258" s="52"/>
      <c r="D258" s="54">
        <v>0</v>
      </c>
      <c r="E258" s="52">
        <f t="shared" si="11"/>
        <v>0</v>
      </c>
      <c r="F258" s="52">
        <f t="shared" si="11"/>
        <v>0</v>
      </c>
      <c r="G258" s="54">
        <v>0</v>
      </c>
      <c r="H258" s="54">
        <v>0</v>
      </c>
    </row>
    <row r="259" spans="1:8" x14ac:dyDescent="0.35">
      <c r="A259" s="57">
        <v>329</v>
      </c>
      <c r="B259" s="42" t="s">
        <v>134</v>
      </c>
      <c r="C259" s="86"/>
      <c r="D259" s="88">
        <v>0</v>
      </c>
      <c r="E259" s="86">
        <f t="shared" si="11"/>
        <v>0</v>
      </c>
      <c r="F259" s="86">
        <f t="shared" si="11"/>
        <v>0</v>
      </c>
      <c r="G259" s="88">
        <v>0</v>
      </c>
      <c r="H259" s="88">
        <v>0</v>
      </c>
    </row>
    <row r="260" spans="1:8" x14ac:dyDescent="0.35">
      <c r="A260" s="58">
        <v>3299</v>
      </c>
      <c r="B260" s="43" t="s">
        <v>70</v>
      </c>
      <c r="C260" s="52"/>
      <c r="D260" s="54">
        <v>0</v>
      </c>
      <c r="E260" s="52">
        <f t="shared" si="11"/>
        <v>0</v>
      </c>
      <c r="F260" s="52">
        <f t="shared" si="11"/>
        <v>0</v>
      </c>
      <c r="G260" s="54">
        <v>0</v>
      </c>
      <c r="H260" s="54">
        <v>0</v>
      </c>
    </row>
    <row r="261" spans="1:8" ht="36.75" customHeight="1" x14ac:dyDescent="0.35">
      <c r="A261" s="77" t="s">
        <v>184</v>
      </c>
      <c r="B261" s="78" t="s">
        <v>183</v>
      </c>
      <c r="C261" s="90"/>
      <c r="D261" s="89">
        <v>796.33685048775624</v>
      </c>
      <c r="E261" s="90">
        <v>796.34</v>
      </c>
      <c r="F261" s="90">
        <v>796.34</v>
      </c>
      <c r="G261" s="89">
        <v>796.33685048775624</v>
      </c>
      <c r="H261" s="89">
        <v>796.33685048775624</v>
      </c>
    </row>
    <row r="262" spans="1:8" ht="21.75" customHeight="1" x14ac:dyDescent="0.35">
      <c r="A262" s="75" t="s">
        <v>207</v>
      </c>
      <c r="B262" s="85" t="s">
        <v>173</v>
      </c>
      <c r="C262" s="92"/>
      <c r="D262" s="91">
        <v>796.33685048775624</v>
      </c>
      <c r="E262" s="92">
        <v>796.34</v>
      </c>
      <c r="F262" s="92">
        <v>796.34</v>
      </c>
      <c r="G262" s="91">
        <v>796.33685048775624</v>
      </c>
      <c r="H262" s="91">
        <v>796.33685048775624</v>
      </c>
    </row>
    <row r="263" spans="1:8" x14ac:dyDescent="0.35">
      <c r="A263" s="66">
        <v>3</v>
      </c>
      <c r="B263" s="44" t="s">
        <v>21</v>
      </c>
      <c r="C263" s="86"/>
      <c r="D263" s="88">
        <v>796.33685048775624</v>
      </c>
      <c r="E263" s="86">
        <v>796.34</v>
      </c>
      <c r="F263" s="86">
        <v>796.34</v>
      </c>
      <c r="G263" s="88">
        <v>796.33685048775624</v>
      </c>
      <c r="H263" s="88">
        <v>796.33685048775624</v>
      </c>
    </row>
    <row r="264" spans="1:8" x14ac:dyDescent="0.35">
      <c r="A264" s="66">
        <v>32</v>
      </c>
      <c r="B264" s="42" t="s">
        <v>31</v>
      </c>
      <c r="C264" s="86"/>
      <c r="D264" s="88">
        <v>796.34</v>
      </c>
      <c r="E264" s="86">
        <v>796.34</v>
      </c>
      <c r="F264" s="86">
        <v>796.34</v>
      </c>
      <c r="G264" s="88">
        <f>F264</f>
        <v>796.34</v>
      </c>
      <c r="H264" s="88">
        <f>G264</f>
        <v>796.34</v>
      </c>
    </row>
    <row r="265" spans="1:8" x14ac:dyDescent="0.35">
      <c r="A265" s="68">
        <v>329</v>
      </c>
      <c r="B265" s="42" t="s">
        <v>70</v>
      </c>
      <c r="C265" s="86"/>
      <c r="D265" s="88">
        <v>796.33685048775624</v>
      </c>
      <c r="E265" s="86">
        <v>796.34</v>
      </c>
      <c r="F265" s="86">
        <v>796.34</v>
      </c>
      <c r="G265" s="88">
        <v>796.33685048775624</v>
      </c>
      <c r="H265" s="88">
        <v>796.33685048775624</v>
      </c>
    </row>
    <row r="266" spans="1:8" x14ac:dyDescent="0.35">
      <c r="A266" s="67">
        <v>3299</v>
      </c>
      <c r="B266" s="43" t="s">
        <v>70</v>
      </c>
      <c r="C266" s="52"/>
      <c r="D266" s="54">
        <v>796.33685048775624</v>
      </c>
      <c r="E266" s="52">
        <v>796.34</v>
      </c>
      <c r="F266" s="52">
        <v>796.34</v>
      </c>
      <c r="G266" s="54">
        <v>796.33685048775624</v>
      </c>
      <c r="H266" s="54">
        <v>796.33685048775624</v>
      </c>
    </row>
    <row r="267" spans="1:8" x14ac:dyDescent="0.35">
      <c r="A267" s="66">
        <v>4</v>
      </c>
      <c r="B267" s="48" t="s">
        <v>23</v>
      </c>
      <c r="C267" s="52"/>
      <c r="D267" s="54">
        <v>0</v>
      </c>
      <c r="E267" s="52">
        <f t="shared" ref="E267:F284" si="12">C267/7.5345</f>
        <v>0</v>
      </c>
      <c r="F267" s="52">
        <f t="shared" si="12"/>
        <v>0</v>
      </c>
      <c r="G267" s="54">
        <v>0</v>
      </c>
      <c r="H267" s="54">
        <v>0</v>
      </c>
    </row>
    <row r="268" spans="1:8" ht="26" x14ac:dyDescent="0.35">
      <c r="A268" s="66">
        <v>42</v>
      </c>
      <c r="B268" s="48" t="s">
        <v>44</v>
      </c>
      <c r="C268" s="52"/>
      <c r="D268" s="54">
        <v>0</v>
      </c>
      <c r="E268" s="52">
        <f t="shared" si="12"/>
        <v>0</v>
      </c>
      <c r="F268" s="52">
        <f t="shared" si="12"/>
        <v>0</v>
      </c>
      <c r="G268" s="54">
        <v>0</v>
      </c>
      <c r="H268" s="54">
        <v>0</v>
      </c>
    </row>
    <row r="269" spans="1:8" x14ac:dyDescent="0.35">
      <c r="A269" s="66">
        <v>422</v>
      </c>
      <c r="B269" s="48" t="s">
        <v>113</v>
      </c>
      <c r="C269" s="52"/>
      <c r="D269" s="54">
        <v>0</v>
      </c>
      <c r="E269" s="52">
        <f t="shared" si="12"/>
        <v>0</v>
      </c>
      <c r="F269" s="52">
        <f t="shared" si="12"/>
        <v>0</v>
      </c>
      <c r="G269" s="54">
        <v>0</v>
      </c>
      <c r="H269" s="54">
        <v>0</v>
      </c>
    </row>
    <row r="270" spans="1:8" x14ac:dyDescent="0.35">
      <c r="A270" s="67">
        <v>4221</v>
      </c>
      <c r="B270" s="49" t="s">
        <v>114</v>
      </c>
      <c r="C270" s="52"/>
      <c r="D270" s="54">
        <v>0</v>
      </c>
      <c r="E270" s="52">
        <f t="shared" si="12"/>
        <v>0</v>
      </c>
      <c r="F270" s="52">
        <f t="shared" si="12"/>
        <v>0</v>
      </c>
      <c r="G270" s="54">
        <v>0</v>
      </c>
      <c r="H270" s="54">
        <v>0</v>
      </c>
    </row>
    <row r="271" spans="1:8" x14ac:dyDescent="0.35">
      <c r="A271" s="67">
        <v>4226</v>
      </c>
      <c r="B271" s="49" t="s">
        <v>136</v>
      </c>
      <c r="C271" s="52"/>
      <c r="D271" s="54">
        <v>0</v>
      </c>
      <c r="E271" s="52">
        <f t="shared" si="12"/>
        <v>0</v>
      </c>
      <c r="F271" s="52">
        <f t="shared" si="12"/>
        <v>0</v>
      </c>
      <c r="G271" s="54">
        <v>0</v>
      </c>
      <c r="H271" s="54">
        <v>0</v>
      </c>
    </row>
    <row r="272" spans="1:8" ht="33" customHeight="1" x14ac:dyDescent="0.35">
      <c r="A272" s="77" t="s">
        <v>137</v>
      </c>
      <c r="B272" s="78" t="s">
        <v>112</v>
      </c>
      <c r="C272" s="90">
        <v>44564.91</v>
      </c>
      <c r="D272" s="89">
        <v>0</v>
      </c>
      <c r="E272" s="89">
        <v>950</v>
      </c>
      <c r="F272" s="90">
        <f t="shared" si="12"/>
        <v>0</v>
      </c>
      <c r="G272" s="89">
        <v>0</v>
      </c>
      <c r="H272" s="89">
        <v>0</v>
      </c>
    </row>
    <row r="273" spans="1:11" ht="33" customHeight="1" x14ac:dyDescent="0.35">
      <c r="A273" s="75" t="s">
        <v>169</v>
      </c>
      <c r="B273" s="85" t="s">
        <v>170</v>
      </c>
      <c r="C273" s="70">
        <v>44564.91</v>
      </c>
      <c r="D273" s="91">
        <v>0</v>
      </c>
      <c r="E273" s="91">
        <v>950</v>
      </c>
      <c r="F273" s="92">
        <f t="shared" si="12"/>
        <v>0</v>
      </c>
      <c r="G273" s="91">
        <v>0</v>
      </c>
      <c r="H273" s="91">
        <v>0</v>
      </c>
    </row>
    <row r="274" spans="1:11" ht="27.75" customHeight="1" x14ac:dyDescent="0.35">
      <c r="A274" s="64">
        <v>4</v>
      </c>
      <c r="B274" s="46" t="s">
        <v>23</v>
      </c>
      <c r="C274" s="52">
        <v>44564.91</v>
      </c>
      <c r="D274" s="88">
        <v>0</v>
      </c>
      <c r="E274" s="88">
        <v>950</v>
      </c>
      <c r="F274" s="86">
        <f t="shared" si="12"/>
        <v>0</v>
      </c>
      <c r="G274" s="88">
        <v>0</v>
      </c>
      <c r="H274" s="88">
        <v>0</v>
      </c>
    </row>
    <row r="275" spans="1:11" ht="23" x14ac:dyDescent="0.35">
      <c r="A275" s="64">
        <v>42</v>
      </c>
      <c r="B275" s="46" t="s">
        <v>44</v>
      </c>
      <c r="C275" s="52">
        <v>44564.91</v>
      </c>
      <c r="D275" s="88">
        <v>0</v>
      </c>
      <c r="E275" s="88">
        <v>950</v>
      </c>
      <c r="F275" s="86">
        <f t="shared" si="12"/>
        <v>0</v>
      </c>
      <c r="G275" s="88">
        <v>0</v>
      </c>
      <c r="H275" s="88">
        <v>0</v>
      </c>
    </row>
    <row r="276" spans="1:11" x14ac:dyDescent="0.35">
      <c r="A276" s="64">
        <v>422</v>
      </c>
      <c r="B276" s="46" t="s">
        <v>113</v>
      </c>
      <c r="C276" s="52">
        <v>44564.91</v>
      </c>
      <c r="D276" s="88">
        <v>0</v>
      </c>
      <c r="E276" s="88">
        <v>950</v>
      </c>
      <c r="F276" s="86">
        <f t="shared" si="12"/>
        <v>0</v>
      </c>
      <c r="G276" s="88">
        <v>0</v>
      </c>
      <c r="H276" s="88">
        <v>0</v>
      </c>
    </row>
    <row r="277" spans="1:11" x14ac:dyDescent="0.35">
      <c r="A277" s="65">
        <v>4221</v>
      </c>
      <c r="B277" s="47" t="s">
        <v>114</v>
      </c>
      <c r="C277" s="52">
        <v>44564.91</v>
      </c>
      <c r="D277" s="54">
        <v>0</v>
      </c>
      <c r="E277" s="54">
        <v>950</v>
      </c>
      <c r="F277" s="52">
        <f t="shared" si="12"/>
        <v>0</v>
      </c>
      <c r="G277" s="54">
        <v>0</v>
      </c>
      <c r="H277" s="54">
        <v>0</v>
      </c>
    </row>
    <row r="278" spans="1:11" ht="39.75" customHeight="1" x14ac:dyDescent="0.35">
      <c r="A278" s="77" t="s">
        <v>143</v>
      </c>
      <c r="B278" s="78" t="s">
        <v>144</v>
      </c>
      <c r="C278" s="90">
        <v>385312.38</v>
      </c>
      <c r="D278" s="89">
        <v>0</v>
      </c>
      <c r="E278" s="90">
        <v>0</v>
      </c>
      <c r="F278" s="90">
        <f t="shared" si="12"/>
        <v>0</v>
      </c>
      <c r="G278" s="89">
        <v>0</v>
      </c>
      <c r="H278" s="89">
        <v>0</v>
      </c>
    </row>
    <row r="279" spans="1:11" ht="33" customHeight="1" x14ac:dyDescent="0.35">
      <c r="A279" s="75" t="s">
        <v>174</v>
      </c>
      <c r="B279" s="85" t="s">
        <v>175</v>
      </c>
      <c r="C279" s="92">
        <v>385312.38</v>
      </c>
      <c r="D279" s="91">
        <v>0</v>
      </c>
      <c r="E279" s="92">
        <v>0</v>
      </c>
      <c r="F279" s="92">
        <f t="shared" si="12"/>
        <v>0</v>
      </c>
      <c r="G279" s="91">
        <v>0</v>
      </c>
      <c r="H279" s="91">
        <v>0</v>
      </c>
      <c r="K279" s="107"/>
    </row>
    <row r="280" spans="1:11" x14ac:dyDescent="0.35">
      <c r="A280" s="63" t="s">
        <v>97</v>
      </c>
      <c r="B280" s="45" t="s">
        <v>21</v>
      </c>
      <c r="C280" s="86">
        <v>385312.38</v>
      </c>
      <c r="D280" s="88">
        <v>0</v>
      </c>
      <c r="E280" s="86">
        <v>0</v>
      </c>
      <c r="F280" s="86">
        <f t="shared" si="12"/>
        <v>0</v>
      </c>
      <c r="G280" s="88">
        <v>0</v>
      </c>
      <c r="H280" s="88">
        <v>0</v>
      </c>
    </row>
    <row r="281" spans="1:11" x14ac:dyDescent="0.35">
      <c r="A281" s="64" t="s">
        <v>98</v>
      </c>
      <c r="B281" s="46" t="s">
        <v>31</v>
      </c>
      <c r="C281" s="86">
        <v>385312.38</v>
      </c>
      <c r="D281" s="88">
        <v>0</v>
      </c>
      <c r="E281" s="86">
        <v>0</v>
      </c>
      <c r="F281" s="86">
        <f t="shared" si="12"/>
        <v>0</v>
      </c>
      <c r="G281" s="88">
        <v>0</v>
      </c>
      <c r="H281" s="88">
        <v>0</v>
      </c>
    </row>
    <row r="282" spans="1:11" x14ac:dyDescent="0.35">
      <c r="A282" s="64" t="s">
        <v>140</v>
      </c>
      <c r="B282" s="46" t="s">
        <v>51</v>
      </c>
      <c r="C282" s="86">
        <v>385312.38</v>
      </c>
      <c r="D282" s="88">
        <v>0</v>
      </c>
      <c r="E282" s="86">
        <v>0</v>
      </c>
      <c r="F282" s="86">
        <f t="shared" si="12"/>
        <v>0</v>
      </c>
      <c r="G282" s="88">
        <v>0</v>
      </c>
      <c r="H282" s="88">
        <v>0</v>
      </c>
    </row>
    <row r="283" spans="1:11" x14ac:dyDescent="0.35">
      <c r="A283" s="65" t="s">
        <v>141</v>
      </c>
      <c r="B283" s="47" t="s">
        <v>52</v>
      </c>
      <c r="C283" s="86">
        <v>385312.38</v>
      </c>
      <c r="D283" s="54">
        <v>0</v>
      </c>
      <c r="E283" s="52">
        <v>0</v>
      </c>
      <c r="F283" s="52">
        <f t="shared" si="12"/>
        <v>0</v>
      </c>
      <c r="G283" s="54">
        <v>0</v>
      </c>
      <c r="H283" s="54">
        <v>0</v>
      </c>
    </row>
    <row r="284" spans="1:11" x14ac:dyDescent="0.35">
      <c r="A284" s="65" t="s">
        <v>142</v>
      </c>
      <c r="B284" s="47" t="s">
        <v>54</v>
      </c>
      <c r="C284" s="86">
        <v>385312.38</v>
      </c>
      <c r="D284" s="54">
        <v>0</v>
      </c>
      <c r="E284" s="52">
        <v>0</v>
      </c>
      <c r="F284" s="52">
        <f t="shared" si="12"/>
        <v>0</v>
      </c>
      <c r="G284" s="54">
        <v>0</v>
      </c>
      <c r="H284" s="54">
        <v>0</v>
      </c>
    </row>
    <row r="285" spans="1:11" ht="26" x14ac:dyDescent="0.35">
      <c r="A285" s="101" t="s">
        <v>147</v>
      </c>
      <c r="B285" s="102" t="s">
        <v>148</v>
      </c>
      <c r="C285" s="79"/>
      <c r="D285" s="89">
        <v>530.89</v>
      </c>
      <c r="E285" s="89">
        <v>2809.42</v>
      </c>
      <c r="F285" s="90">
        <v>530.89</v>
      </c>
      <c r="G285" s="89">
        <f>F285</f>
        <v>530.89</v>
      </c>
      <c r="H285" s="89">
        <f>G285</f>
        <v>530.89</v>
      </c>
    </row>
    <row r="286" spans="1:11" ht="27.75" customHeight="1" x14ac:dyDescent="0.35">
      <c r="A286" s="75" t="s">
        <v>174</v>
      </c>
      <c r="B286" s="85" t="s">
        <v>175</v>
      </c>
      <c r="C286" s="70"/>
      <c r="D286" s="91">
        <v>530.89</v>
      </c>
      <c r="E286" s="91">
        <v>2809.42</v>
      </c>
      <c r="F286" s="92">
        <v>530.89</v>
      </c>
      <c r="G286" s="91">
        <f>F286</f>
        <v>530.89</v>
      </c>
      <c r="H286" s="91">
        <f>G286</f>
        <v>530.89</v>
      </c>
    </row>
    <row r="287" spans="1:11" x14ac:dyDescent="0.35">
      <c r="A287" s="63" t="s">
        <v>97</v>
      </c>
      <c r="B287" s="45" t="s">
        <v>21</v>
      </c>
      <c r="C287" s="52"/>
      <c r="D287" s="54">
        <v>530.89</v>
      </c>
      <c r="E287" s="54">
        <v>0</v>
      </c>
      <c r="F287" s="86">
        <v>0</v>
      </c>
      <c r="G287" s="54">
        <v>0</v>
      </c>
      <c r="H287" s="54">
        <v>0</v>
      </c>
    </row>
    <row r="288" spans="1:11" ht="23" x14ac:dyDescent="0.35">
      <c r="A288" s="64" t="s">
        <v>149</v>
      </c>
      <c r="B288" s="46" t="s">
        <v>78</v>
      </c>
      <c r="C288" s="52"/>
      <c r="D288" s="54">
        <v>0</v>
      </c>
      <c r="E288" s="54">
        <v>0</v>
      </c>
      <c r="F288" s="86">
        <f t="shared" ref="F288:F290" si="13">D288/7.5345</f>
        <v>0</v>
      </c>
      <c r="G288" s="54">
        <v>0</v>
      </c>
      <c r="H288" s="54">
        <v>0</v>
      </c>
    </row>
    <row r="289" spans="1:8" ht="23" x14ac:dyDescent="0.35">
      <c r="A289" s="64" t="s">
        <v>150</v>
      </c>
      <c r="B289" s="46" t="s">
        <v>79</v>
      </c>
      <c r="C289" s="52"/>
      <c r="D289" s="54">
        <v>0</v>
      </c>
      <c r="E289" s="54">
        <v>0</v>
      </c>
      <c r="F289" s="86">
        <f t="shared" si="13"/>
        <v>0</v>
      </c>
      <c r="G289" s="54">
        <v>0</v>
      </c>
      <c r="H289" s="54">
        <v>0</v>
      </c>
    </row>
    <row r="290" spans="1:8" x14ac:dyDescent="0.35">
      <c r="A290" s="65" t="s">
        <v>151</v>
      </c>
      <c r="B290" s="47" t="s">
        <v>152</v>
      </c>
      <c r="C290" s="52"/>
      <c r="D290" s="54">
        <v>0</v>
      </c>
      <c r="E290" s="54">
        <v>0</v>
      </c>
      <c r="F290" s="52">
        <f t="shared" si="13"/>
        <v>0</v>
      </c>
      <c r="G290" s="54">
        <v>0</v>
      </c>
      <c r="H290" s="54">
        <v>0</v>
      </c>
    </row>
    <row r="291" spans="1:8" x14ac:dyDescent="0.35">
      <c r="A291" s="63" t="s">
        <v>85</v>
      </c>
      <c r="B291" s="45" t="s">
        <v>23</v>
      </c>
      <c r="C291" s="52"/>
      <c r="D291" s="88">
        <v>530.89</v>
      </c>
      <c r="E291" s="88">
        <v>2809.42</v>
      </c>
      <c r="F291" s="86">
        <v>530.89</v>
      </c>
      <c r="G291" s="88">
        <f>F291</f>
        <v>530.89</v>
      </c>
      <c r="H291" s="88">
        <f>G291</f>
        <v>530.89</v>
      </c>
    </row>
    <row r="292" spans="1:8" ht="23" x14ac:dyDescent="0.35">
      <c r="A292" s="64" t="s">
        <v>153</v>
      </c>
      <c r="B292" s="46" t="s">
        <v>44</v>
      </c>
      <c r="C292" s="52"/>
      <c r="D292" s="88">
        <v>530.89123365850423</v>
      </c>
      <c r="E292" s="88">
        <v>2809.42</v>
      </c>
      <c r="F292" s="86">
        <v>530.89</v>
      </c>
      <c r="G292" s="88">
        <v>530.89123365850423</v>
      </c>
      <c r="H292" s="88">
        <v>530.89123365850423</v>
      </c>
    </row>
    <row r="293" spans="1:8" x14ac:dyDescent="0.35">
      <c r="A293" s="64" t="s">
        <v>179</v>
      </c>
      <c r="B293" s="46" t="s">
        <v>139</v>
      </c>
      <c r="C293" s="52"/>
      <c r="D293" s="88">
        <v>530.89123365850423</v>
      </c>
      <c r="E293" s="88">
        <v>1061.78</v>
      </c>
      <c r="F293" s="86">
        <v>530.89</v>
      </c>
      <c r="G293" s="88">
        <v>530.89123365850423</v>
      </c>
      <c r="H293" s="88">
        <v>530.89123365850423</v>
      </c>
    </row>
    <row r="294" spans="1:8" x14ac:dyDescent="0.35">
      <c r="A294" s="65" t="s">
        <v>180</v>
      </c>
      <c r="B294" s="47" t="s">
        <v>139</v>
      </c>
      <c r="C294" s="52"/>
      <c r="D294" s="54">
        <v>530.89123365850423</v>
      </c>
      <c r="E294" s="54">
        <v>1061.78</v>
      </c>
      <c r="F294" s="52">
        <v>530.89</v>
      </c>
      <c r="G294" s="54">
        <v>530.89123365850423</v>
      </c>
      <c r="H294" s="54">
        <v>530.89123365850423</v>
      </c>
    </row>
    <row r="295" spans="1:8" x14ac:dyDescent="0.35">
      <c r="A295" s="69" t="s">
        <v>258</v>
      </c>
      <c r="B295" s="50"/>
      <c r="C295" s="51"/>
      <c r="D295" s="51"/>
      <c r="E295" s="51">
        <v>1747.64</v>
      </c>
      <c r="F295" s="51">
        <v>0</v>
      </c>
      <c r="G295" s="51">
        <v>0</v>
      </c>
      <c r="H295" s="51">
        <v>0</v>
      </c>
    </row>
  </sheetData>
  <sheetProtection algorithmName="SHA-512" hashValue="eq1XLp/Fq7CcnGL1xFYJlGNS/i5JD7+ibGuX1eF3lkuAccgdiOJ0b4mcAF0jmsRaY64VCzKIQ3RuImFKpGNF8w==" saltValue="a7x/oYUhyvDvnJgVe5YXGg==" spinCount="100000" sheet="1" objects="1" scenarios="1"/>
  <mergeCells count="17">
    <mergeCell ref="A1:H1"/>
    <mergeCell ref="A3:H3"/>
    <mergeCell ref="M13:O13"/>
    <mergeCell ref="M14:O14"/>
    <mergeCell ref="M15:O15"/>
    <mergeCell ref="M10:O10"/>
    <mergeCell ref="M11:O11"/>
    <mergeCell ref="M12:O12"/>
    <mergeCell ref="M5:O5"/>
    <mergeCell ref="M7:O7"/>
    <mergeCell ref="M8:O8"/>
    <mergeCell ref="M9:O9"/>
    <mergeCell ref="M18:O18"/>
    <mergeCell ref="M1:U1"/>
    <mergeCell ref="M2:U2"/>
    <mergeCell ref="M16:O16"/>
    <mergeCell ref="M17:O17"/>
  </mergeCells>
  <pageMargins left="0.7" right="0.7" top="0.75" bottom="0.75" header="0.3" footer="0.3"/>
  <pageSetup paperSize="9" scale="38" fitToHeight="0" orientation="portrait" r:id="rId1"/>
  <rowBreaks count="1" manualBreakCount="1">
    <brk id="5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Rashodi prema izvorima</vt:lpstr>
      <vt:lpstr>Rashodi prema funkcijskoj kl</vt:lpstr>
      <vt:lpstr>POSEBNI DIO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Jagoda Kovacic</cp:lastModifiedBy>
  <cp:lastPrinted>2024-06-05T12:05:55Z</cp:lastPrinted>
  <dcterms:created xsi:type="dcterms:W3CDTF">2022-08-12T12:51:27Z</dcterms:created>
  <dcterms:modified xsi:type="dcterms:W3CDTF">2024-06-07T08:36:17Z</dcterms:modified>
</cp:coreProperties>
</file>